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J:\_Consolidation team\Quarter Statements 2024\Q1\5. Financial Statements\FS Web\"/>
    </mc:Choice>
  </mc:AlternateContent>
  <xr:revisionPtr revIDLastSave="0" documentId="13_ncr:1_{C3A8DBD6-BFD1-4BBB-8EA3-4828D6174107}" xr6:coauthVersionLast="47" xr6:coauthVersionMax="47" xr10:uidLastSave="{00000000-0000-0000-0000-000000000000}"/>
  <bookViews>
    <workbookView xWindow="-28920" yWindow="-120" windowWidth="29040" windowHeight="15840" tabRatio="785" firstSheet="1" activeTab="5" xr2:uid="{00000000-000D-0000-FFFF-FFFF00000000}"/>
  </bookViews>
  <sheets>
    <sheet name="Config" sheetId="3" state="veryHidden" r:id="rId1"/>
    <sheet name="États du résultat" sheetId="72" r:id="rId2"/>
    <sheet name="Résultat global" sheetId="79" r:id="rId3"/>
    <sheet name="Bilans" sheetId="75" r:id="rId4"/>
    <sheet name="Capitaux" sheetId="76" r:id="rId5"/>
    <sheet name="Flux de trésorerie" sheetId="77" r:id="rId6"/>
  </sheets>
  <definedNames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2" hidden="1">Main.SAPF4Help()</definedName>
    <definedName name="mol" hidden="1">Main.SAPF4Help()</definedName>
    <definedName name="_xlnm.Print_Area" localSheetId="3">Bilans!$A$1:$H$43</definedName>
    <definedName name="_xlnm.Print_Area" localSheetId="4">Capitaux!$A$1:$V$30</definedName>
    <definedName name="_xlnm.Print_Area" localSheetId="0">Config!$A$1:$CR$81</definedName>
    <definedName name="_xlnm.Print_Area" localSheetId="1">'États du résultat'!$A$1:$G$31</definedName>
    <definedName name="_xlnm.Print_Area" localSheetId="5">'Flux de trésorerie'!$A$1:$G$53</definedName>
    <definedName name="_xlnm.Print_Area" localSheetId="2">'Résultat global'!$A$1:$G$28</definedName>
    <definedName name="_xlnm.Print_Area">#REF!</definedName>
    <definedName name="SAPFuncF4Help" localSheetId="3" hidden="1">Main.SAPF4Help()</definedName>
    <definedName name="SAPFuncF4Help" localSheetId="2" hidden="1">Main.SAPF4Help()</definedName>
    <definedName name="SAPFuncF4Help" hidden="1">Main.SAPF4Help()</definedName>
    <definedName name="SC_Currency" localSheetId="2">OFFSET(#REF!,0,0,COUNTA(#REF!),1)</definedName>
    <definedName name="SC_Currency">OFFSET(Config!$B$23,0,0,COUNTA(Config!$B$23:$B$28),1)</definedName>
    <definedName name="SC_CurrentPeriod" localSheetId="2">#REF!</definedName>
    <definedName name="SC_CurrentPeriod">Config!$H$6:$H$17</definedName>
    <definedName name="SC_CustomView" localSheetId="2">OFFSET(#REF!,0,0,COUNTA(#REF!),1)</definedName>
    <definedName name="SC_CustomView">OFFSET(Config!$B$38,0,0,COUNTA(Config!$B$38:$B$44),1)</definedName>
    <definedName name="SC_Database" localSheetId="2">OFFSET(#REF!,0,0,COUNTA(#REF!),1)</definedName>
    <definedName name="SC_Database">OFFSET(Config!$B$5,0,0,COUNTA(Config!$B$5:$B$10),1)</definedName>
    <definedName name="SC_Fiscal_Yr" localSheetId="2">OFFSET(#REF!,0,0,COUNTA(#REF!),1)</definedName>
    <definedName name="SC_Fiscal_Yr">OFFSET(Config!$H$37,0,0,COUNTA(Config!$H$37:$H$46),1)</definedName>
    <definedName name="SC_Groups" localSheetId="2">OFFSET(#REF!,0,0,COUNTA(#REF!),1)</definedName>
    <definedName name="SC_Groups">OFFSET(Config!$B$30,0,0,COUNTA(Config!$B$30:$B$36),1)</definedName>
    <definedName name="SC_ShtDescription" localSheetId="2">OFFSET(#REF!,0,0,COUNTA(#REF!),1)</definedName>
    <definedName name="SC_ShtDescription">OFFSET(Config!$O$9,0,0,COUNTA(Config!$O$9:$O51),1)</definedName>
    <definedName name="SC_ShtList" localSheetId="2">OFFSET(#REF!,0,0,COUNTA(#REF!),83)</definedName>
    <definedName name="SC_ShtList">OFFSET(Config!$M$8,0,0,COUNTA(Config!$M$8:$M$81),83)</definedName>
    <definedName name="SC_ShtNames" localSheetId="2">OFFSET(#REF!,0,0,COUNTA(#REF!),1)</definedName>
    <definedName name="SC_ShtNames">OFFSET(Config!$M$9,0,0,COUNTA(Config!$M$9:$M$81),1)</definedName>
    <definedName name="SC_ShtOrder" localSheetId="2">OFFSET(#REF!,0,0,COUNTA(#REF!),1)</definedName>
    <definedName name="SC_ShtOrder">OFFSET(Config!$N$9,0,0,COUNTA(Config!$N$9:$N$81),1)</definedName>
    <definedName name="SC_Version" localSheetId="2">OFFSET(#REF!,0,0,COUNTA(#REF!),1)</definedName>
    <definedName name="SC_Version">OFFSET(Config!$B$12,0,0,COUNTA(Config!$B$12:$B$21),1)</definedName>
    <definedName name="SV_OKERROR" localSheetId="2">#REF!</definedName>
    <definedName name="SV_OKERROR">#REF!</definedName>
    <definedName name="SW_ShtList1" localSheetId="2">OFFSET(#REF!,0,0,COUNTA(#REF!),1)</definedName>
    <definedName name="SW_ShtList1">OFFSET(#REF!,0,0,COUNTA(#REF!),1)</definedName>
    <definedName name="SW_ShtList2">OFFSET(#REF!,0,0,COUNTA(#REF!),1)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76" l="1"/>
  <c r="F10" i="72" l="1"/>
  <c r="U9" i="76"/>
  <c r="U18" i="76"/>
  <c r="E15" i="75"/>
  <c r="U12" i="76" l="1"/>
  <c r="F41" i="77" l="1"/>
  <c r="D41" i="77"/>
  <c r="F35" i="77"/>
  <c r="F37" i="77" s="1"/>
  <c r="D35" i="77"/>
  <c r="D37" i="77" s="1"/>
  <c r="F25" i="77"/>
  <c r="F27" i="77" s="1"/>
  <c r="D25" i="77"/>
  <c r="D27" i="77" s="1"/>
  <c r="F17" i="77"/>
  <c r="F19" i="77" s="1"/>
  <c r="D17" i="77"/>
  <c r="D19" i="77" s="1"/>
  <c r="K16" i="76"/>
  <c r="U15" i="76"/>
  <c r="U14" i="76"/>
  <c r="S13" i="76"/>
  <c r="S16" i="76" s="1"/>
  <c r="Q13" i="76"/>
  <c r="Q16" i="76" s="1"/>
  <c r="O13" i="76"/>
  <c r="O16" i="76" s="1"/>
  <c r="M13" i="76"/>
  <c r="M16" i="76" s="1"/>
  <c r="I13" i="76"/>
  <c r="I16" i="76" s="1"/>
  <c r="G13" i="76"/>
  <c r="E13" i="76"/>
  <c r="E16" i="76" s="1"/>
  <c r="C13" i="76"/>
  <c r="C16" i="76" s="1"/>
  <c r="U11" i="76"/>
  <c r="U13" i="76" s="1"/>
  <c r="U26" i="76"/>
  <c r="U25" i="76"/>
  <c r="U24" i="76"/>
  <c r="U23" i="76"/>
  <c r="S22" i="76"/>
  <c r="S27" i="76" s="1"/>
  <c r="Q22" i="76"/>
  <c r="Q27" i="76" s="1"/>
  <c r="O22" i="76"/>
  <c r="O27" i="76" s="1"/>
  <c r="M22" i="76"/>
  <c r="M27" i="76" s="1"/>
  <c r="K22" i="76"/>
  <c r="K27" i="76" s="1"/>
  <c r="I22" i="76"/>
  <c r="I27" i="76" s="1"/>
  <c r="G22" i="76"/>
  <c r="G27" i="76" s="1"/>
  <c r="E22" i="76"/>
  <c r="E27" i="76" s="1"/>
  <c r="C22" i="76"/>
  <c r="C27" i="76" s="1"/>
  <c r="U21" i="76"/>
  <c r="U20" i="76"/>
  <c r="F15" i="79"/>
  <c r="F25" i="79" s="1"/>
  <c r="F26" i="79" s="1"/>
  <c r="F17" i="72"/>
  <c r="F20" i="72" s="1"/>
  <c r="F22" i="72" s="1"/>
  <c r="U22" i="76" l="1"/>
  <c r="U27" i="76" s="1"/>
  <c r="U16" i="76"/>
  <c r="G36" i="75" l="1"/>
  <c r="E36" i="75"/>
  <c r="G29" i="75"/>
  <c r="E29" i="75"/>
  <c r="G21" i="75"/>
  <c r="E21" i="75"/>
  <c r="G15" i="75"/>
  <c r="D15" i="79"/>
  <c r="D25" i="79" s="1"/>
  <c r="D26" i="79" s="1"/>
  <c r="D10" i="72"/>
  <c r="D17" i="72" s="1"/>
  <c r="D20" i="72" s="1"/>
  <c r="D22" i="72" s="1"/>
  <c r="G37" i="75" l="1"/>
  <c r="G40" i="75" s="1"/>
  <c r="E22" i="75"/>
  <c r="G22" i="75"/>
  <c r="E37" i="75"/>
  <c r="E40" i="75" s="1"/>
  <c r="N7" i="3"/>
  <c r="C29" i="3" l="1"/>
  <c r="G28" i="3" s="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H25" i="3" l="1"/>
  <c r="I26" i="3" s="1"/>
  <c r="N6" i="3"/>
  <c r="P5" i="3"/>
  <c r="I31" i="3"/>
  <c r="I33" i="3"/>
  <c r="I30" i="3"/>
  <c r="I29" i="3"/>
  <c r="I24" i="3" l="1"/>
  <c r="H6" i="3"/>
  <c r="J6" i="3" s="1"/>
  <c r="I23" i="3"/>
  <c r="I20" i="3" s="1"/>
  <c r="I34" i="3"/>
  <c r="I32" i="3"/>
  <c r="I22" i="3" l="1"/>
  <c r="F6" i="3"/>
  <c r="H7" i="3"/>
  <c r="H8" i="3" s="1"/>
  <c r="H9" i="3" s="1"/>
  <c r="J8" i="3" l="1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<sst xmlns="http://schemas.openxmlformats.org/spreadsheetml/2006/main" count="584" uniqueCount="341">
  <si>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</si>
  <si>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</si>
  <si>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</si>
  <si>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</si>
  <si>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</si>
  <si>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</si>
  <si>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</si>
  <si>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</si>
  <si>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</si>
  <si>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</si>
  <si>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</si>
  <si>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</si>
  <si>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</si>
  <si>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</si>
  <si>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</si>
  <si>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</si>
  <si>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</si>
  <si>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</si>
  <si>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</si>
  <si>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</si>
  <si>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</si>
  <si>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</si>
  <si>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</si>
  <si>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</si>
  <si>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</si>
  <si>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</si>
  <si>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</si>
  <si>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</si>
  <si>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</si>
  <si>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</si>
  <si>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</si>
  <si>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</si>
  <si>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</si>
  <si>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</si>
  <si>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</si>
  <si>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</si>
  <si>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</si>
  <si>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</si>
  <si>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</si>
  <si>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</si>
  <si>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</si>
  <si>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</si>
  <si>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</si>
  <si>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</si>
  <si>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</si>
  <si>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</si>
  <si>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</si>
  <si>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</si>
  <si>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</si>
  <si>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</si>
  <si>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A</t>
  </si>
  <si>
    <t>F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</si>
  <si>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</si>
  <si>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</si>
  <si>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</si>
  <si>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</si>
  <si>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</si>
  <si>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</si>
  <si>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</si>
  <si>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</si>
  <si>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</si>
  <si>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</si>
  <si>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</si>
  <si>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</si>
  <si>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</si>
  <si>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</si>
  <si>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</si>
  <si>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</si>
  <si>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</si>
  <si>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</si>
  <si>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</si>
  <si>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</si>
  <si>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</si>
  <si>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</si>
  <si>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</si>
  <si>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</si>
  <si>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</si>
  <si>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</si>
  <si>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</si>
  <si>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</si>
  <si>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</si>
  <si>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</si>
  <si>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</si>
  <si>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</si>
  <si>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</si>
  <si>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</si>
  <si>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</si>
  <si>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</si>
  <si>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</si>
  <si>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</si>
  <si>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</si>
  <si>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</si>
  <si>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</si>
  <si>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</si>
  <si>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</si>
  <si>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</si>
  <si>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</si>
  <si>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</si>
  <si>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</si>
  <si>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</si>
  <si>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</si>
  <si>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</si>
  <si>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</si>
  <si>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</si>
  <si>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</si>
  <si>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</si>
  <si>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</si>
  <si>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</si>
  <si>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</si>
  <si>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</si>
  <si>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</si>
  <si>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</si>
  <si>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</si>
  <si>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</si>
  <si>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</si>
  <si>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</si>
  <si>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</si>
  <si>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</si>
  <si>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</si>
  <si>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</si>
  <si>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</si>
  <si>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</si>
  <si>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02.0</t>
  </si>
  <si>
    <t>03.1</t>
  </si>
  <si>
    <t>03.2</t>
  </si>
  <si>
    <t>CONSOLIDATED STATEMENTS OF INCOME</t>
  </si>
  <si>
    <t>Notes</t>
  </si>
  <si>
    <t>CONSOLIDATED STATEMENTS OF COMPREHENSIVE INCOME</t>
  </si>
  <si>
    <t>CONSOLIDATED STATEMENTS OF FINANCIAL POSITION</t>
  </si>
  <si>
    <t xml:space="preserve"> Notes</t>
  </si>
  <si>
    <t>CONSOLIDATED STATEMENTS OF CHANGES IN EQUITY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</si>
  <si>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</si>
  <si>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</si>
  <si>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</si>
  <si>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</si>
  <si>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</si>
  <si>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</si>
  <si>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</si>
  <si>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</si>
  <si>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</si>
  <si>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</si>
  <si>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</si>
  <si>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</si>
  <si>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</si>
  <si>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</si>
  <si>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</si>
  <si>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Provisions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</si>
  <si>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</si>
  <si>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</si>
  <si>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</si>
  <si>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</si>
  <si>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</si>
  <si>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</si>
  <si>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</si>
  <si>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</si>
  <si>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</si>
  <si>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</si>
  <si>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</si>
  <si>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</si>
  <si>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</si>
  <si>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</si>
  <si>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</si>
  <si>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</si>
  <si>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</si>
  <si>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</si>
  <si>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</si>
  <si>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FINANCIAL STATEMENTS YEAR END</t>
  </si>
  <si>
    <t>YE</t>
  </si>
  <si>
    <t>03.4</t>
  </si>
  <si>
    <t>QUARTELY DATA</t>
  </si>
  <si>
    <t>Quarterly</t>
  </si>
  <si>
    <t>HISTORICAL FINANCIAL SUMMARY</t>
  </si>
  <si>
    <t>P&amp;L 5Y</t>
  </si>
  <si>
    <t>03.5</t>
  </si>
  <si>
    <t>03.6</t>
  </si>
  <si>
    <t>ALZ80</t>
  </si>
  <si>
    <t>APZ95</t>
  </si>
  <si>
    <t>PROD3</t>
  </si>
  <si>
    <t>Unlock</t>
  </si>
  <si>
    <t>BS 5Y</t>
  </si>
  <si>
    <t>05.0</t>
  </si>
  <si>
    <t>APZ90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</si>
  <si>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</si>
  <si>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</si>
  <si>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</si>
  <si>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</si>
  <si>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</si>
  <si>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</si>
  <si>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</si>
  <si>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</si>
  <si>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</si>
  <si>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</si>
  <si>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</si>
  <si>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</si>
  <si>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</si>
  <si>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Coût des ventes</t>
  </si>
  <si>
    <t>Marge brute</t>
  </si>
  <si>
    <t>Charges de vente et d'administration</t>
  </si>
  <si>
    <t>R et D</t>
  </si>
  <si>
    <t>RAII</t>
  </si>
  <si>
    <t>Charges de financement</t>
  </si>
  <si>
    <t>Revenus de financement</t>
  </si>
  <si>
    <t>RAI</t>
  </si>
  <si>
    <t>Impôts sur le résultat</t>
  </si>
  <si>
    <t>Résultat net</t>
  </si>
  <si>
    <t>$</t>
  </si>
  <si>
    <t>ÉTATS DU RÉSULTAT GLOBAL CONSOLIDÉS</t>
  </si>
  <si>
    <t>(en millions de dollars américains)</t>
  </si>
  <si>
    <t>AERG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</si>
  <si>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</si>
  <si>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</si>
  <si>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</si>
  <si>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</si>
  <si>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</si>
  <si>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</si>
  <si>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</si>
  <si>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</si>
  <si>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</si>
  <si>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</si>
  <si>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</si>
  <si>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</si>
  <si>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</si>
  <si>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</si>
  <si>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</si>
  <si>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</si>
  <si>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</si>
  <si>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</si>
  <si>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</si>
  <si>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</si>
  <si>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</si>
  <si>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</si>
  <si>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Engagements et éventualités</t>
  </si>
  <si>
    <t>ÉTATS DES VARIATIONS DES CAPITAUX PROPRES CONSOLIDÉS</t>
  </si>
  <si>
    <t>Cumul des AERG</t>
  </si>
  <si>
    <t>Autres</t>
  </si>
  <si>
    <t>Charge à base d'actions</t>
  </si>
  <si>
    <t>ÉTATS DES FLUX DE TRÉSORERIE CONSOLIDÉS</t>
  </si>
  <si>
    <t>Activités opérationnelles</t>
  </si>
  <si>
    <t>Éléments sans effet de trésorerie</t>
  </si>
  <si>
    <t>Variation nette des soldes hors caisse</t>
  </si>
  <si>
    <t>Activités d'investissement</t>
  </si>
  <si>
    <t>Activités de financement</t>
  </si>
  <si>
    <t xml:space="preserve">Trésorerie versée pour </t>
  </si>
  <si>
    <t xml:space="preserve">Trésorerie reçue pour 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</si>
  <si>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</si>
  <si>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</si>
  <si>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</si>
  <si>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(Non audités)</t>
  </si>
  <si>
    <t>Les notes font partie intégrante de ces états financiers consolidés intermédiaires.</t>
  </si>
  <si>
    <t>Reclassement en résultat ou dans l'actif non financier connexe</t>
  </si>
  <si>
    <t>Capitaux propres (déficit)</t>
  </si>
  <si>
    <t>Attribuables aux détenteurs d’instruments de capitaux propres de Bombardier Inc.</t>
  </si>
  <si>
    <t>Remboursement de dette à long terme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</si>
  <si>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</si>
  <si>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</si>
  <si>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</si>
  <si>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</si>
  <si>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</si>
  <si>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Passifs sur contrat</t>
  </si>
  <si>
    <t>Instruments de capitaux propres à la juste valeur par le biais des AERG</t>
  </si>
  <si>
    <t>Information supplémentaire</t>
  </si>
  <si>
    <t>Autres passifs financiers</t>
  </si>
  <si>
    <t>Autres passifs</t>
  </si>
  <si>
    <t>Résultat net lié aux activités poursuivies</t>
  </si>
  <si>
    <r>
      <t>Résultat net lié aux activités abandonnées</t>
    </r>
    <r>
      <rPr>
        <vertAlign val="superscript"/>
        <sz val="9"/>
        <rFont val="Arial"/>
        <family val="2"/>
      </rPr>
      <t>(1)</t>
    </r>
  </si>
  <si>
    <t>Options exercées</t>
  </si>
  <si>
    <t>Variations de l'encaisse affectée</t>
  </si>
  <si>
    <r>
      <t>Paiement d'obligations locatives</t>
    </r>
    <r>
      <rPr>
        <vertAlign val="superscript"/>
        <sz val="9"/>
        <rFont val="Arial"/>
        <family val="2"/>
      </rPr>
      <t>(3)</t>
    </r>
  </si>
  <si>
    <t>Émission d'actions classe B</t>
  </si>
  <si>
    <t>Trésorerie et équivalents de trésorerie à la fin de la période</t>
  </si>
  <si>
    <t>Gain net (perte nette) non réalisé(e)</t>
  </si>
  <si>
    <t>Actions privilégiées</t>
  </si>
  <si>
    <t>Autres 
résultats non distribués (déficit)</t>
  </si>
  <si>
    <t>Surplus d'apport</t>
  </si>
  <si>
    <t>Juste valeur par le biais des AERG</t>
  </si>
  <si>
    <t>Total des capitaux propres (déficit)</t>
  </si>
  <si>
    <r>
      <rPr>
        <vertAlign val="superscript"/>
        <sz val="8"/>
        <rFont val="Arial"/>
        <family val="2"/>
      </rPr>
      <t>(3)</t>
    </r>
  </si>
  <si>
    <r>
      <rPr>
        <vertAlign val="superscript"/>
        <sz val="8"/>
        <rFont val="Arial"/>
        <family val="2"/>
      </rPr>
      <t>(2)</t>
    </r>
  </si>
  <si>
    <r>
      <rPr>
        <vertAlign val="superscript"/>
        <sz val="8"/>
        <rFont val="Arial"/>
        <family val="2"/>
      </rPr>
      <t>(1)</t>
    </r>
  </si>
  <si>
    <t>Gain net (perte nette) sur instruments financiers dérivés</t>
  </si>
  <si>
    <t>Couvertures de flux de trésorerie</t>
  </si>
  <si>
    <t>Produit net de l'émission de dette à long terme</t>
  </si>
  <si>
    <t>Impôts sur le résultat (recouvrement)</t>
  </si>
  <si>
    <t>RPA (en dollars)</t>
  </si>
  <si>
    <t xml:space="preserve">Éléments qui peuvent être reclassés en résultat net </t>
  </si>
  <si>
    <t>Éléments jamais reclassés en résultat net</t>
  </si>
  <si>
    <t>Perte nette réalisée</t>
  </si>
  <si>
    <t>Actions ordinaires</t>
  </si>
  <si>
    <t>Bons de sous-cription</t>
  </si>
  <si>
    <t>Impôts sur le résultat différés (recouvrement)</t>
  </si>
  <si>
    <t>Trésorerie et équivalents de trésorerie au début de la période</t>
  </si>
  <si>
    <t>Attribuables aux détenteurs d'instruments de capitaux propres de Bombardier Inc.</t>
  </si>
  <si>
    <t>Pour les trimestres clos</t>
  </si>
  <si>
    <t>Gains (pertes)
de ré-évaluation</t>
  </si>
  <si>
    <t>Flux de trésorerie liés aux activités opérationnelles – total</t>
  </si>
  <si>
    <r>
      <t>Flux de trésorerie liés aux activités opérationnelles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</si>
  <si>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opérationnelles – activités poursuivies</t>
  </si>
  <si>
    <t>Flux de trésorerie liés aux activités d'investissement – total</t>
  </si>
  <si>
    <r>
      <t>Flux de trésorerie liés aux activités d'investissement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</si>
  <si>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d'investissement – activités poursuivies</t>
  </si>
  <si>
    <r>
      <t>Flux de trésorerie liés aux activités de financement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</si>
  <si>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de financement – activités poursuivies</t>
  </si>
  <si>
    <t>Flux de trésorerie liés aux activités de financement – total</t>
  </si>
  <si>
    <t>Dividendes versés – actions privilégiées</t>
  </si>
  <si>
    <t>Intérêts</t>
  </si>
  <si>
    <r>
      <t>Amortissement</t>
    </r>
    <r>
      <rPr>
        <vertAlign val="superscript"/>
        <sz val="9"/>
        <rFont val="Arial"/>
        <family val="2"/>
      </rPr>
      <t>(2)</t>
    </r>
  </si>
  <si>
    <t>2,98</t>
  </si>
  <si>
    <t>31 décembre
 2023</t>
  </si>
  <si>
    <t>Au 31 mars 2024</t>
  </si>
  <si>
    <t>Au 31 décembre 2023</t>
  </si>
  <si>
    <t>Au 31 mars 2023</t>
  </si>
  <si>
    <t>31 mars
 2024</t>
  </si>
  <si>
    <t>1,04</t>
  </si>
  <si>
    <t>1,02</t>
  </si>
  <si>
    <r>
      <t>Autres charges</t>
    </r>
    <r>
      <rPr>
        <vertAlign val="superscript"/>
        <sz val="9"/>
        <rFont val="Arial"/>
        <family val="2"/>
      </rPr>
      <t>(1)</t>
    </r>
  </si>
  <si>
    <r>
      <t>Charges de restructuration (reprises)</t>
    </r>
    <r>
      <rPr>
        <vertAlign val="superscript"/>
        <sz val="9"/>
        <rFont val="Arial"/>
        <family val="2"/>
      </rPr>
      <t>(1)(2)</t>
    </r>
  </si>
  <si>
    <r>
      <t>Gain lié à une cession d'activités</t>
    </r>
    <r>
      <rPr>
        <vertAlign val="superscript"/>
        <sz val="9"/>
        <rFont val="Arial"/>
        <family val="2"/>
      </rPr>
      <t>(1)(3)</t>
    </r>
  </si>
  <si>
    <r>
      <rPr>
        <vertAlign val="superscript"/>
        <sz val="8"/>
        <rFont val="Arial"/>
        <family val="2"/>
      </rPr>
      <t>(4)</t>
    </r>
  </si>
  <si>
    <t>Comprennent des indemnités de départ ou la reprise connexe de celles-ci et des pertes (gains) de compression, le cas échéant.</t>
  </si>
  <si>
    <t xml:space="preserve">Comprennent les variations des provisions pour cessions antérieures. </t>
  </si>
  <si>
    <t xml:space="preserve">Comprennent les dépréciations ou la reprise de dépréciation des immobilisations corporelles et incorporelles ainsi que les provisions liées à la cessation d’un programme ou la reprise connexe de celles-ci, le cas échéant. </t>
  </si>
  <si>
    <t>3,10</t>
  </si>
  <si>
    <t>Charge (recouvrement) d'impôts sur le résultat</t>
  </si>
  <si>
    <t xml:space="preserve"> En février 2023, 4 millions de bons de souscription détenus par la Caisse sont arrivés à échéance.</t>
  </si>
  <si>
    <t>Dividendes – actions privilégées, incluant les impôts</t>
  </si>
  <si>
    <r>
      <t>Expiration de bons de souscription</t>
    </r>
    <r>
      <rPr>
        <vertAlign val="superscript"/>
        <sz val="9"/>
        <rFont val="Arial"/>
        <family val="2"/>
      </rPr>
      <t>(1)</t>
    </r>
  </si>
  <si>
    <t>Incidence des fluctuations des taux de change sur la trésorerie et les équivalents de trésorerie</t>
  </si>
  <si>
    <t>Diminution nette de la trésorerie et des équivalents de trésorerie</t>
  </si>
  <si>
    <t>Pertes sur remboursement de dette à long terme</t>
  </si>
  <si>
    <t>Vente (achat) de placements dans des titres</t>
  </si>
  <si>
    <t>Les activités abandonnées sont liées à la vente du secteur Transport.</t>
  </si>
  <si>
    <t>Comprend 9 millions $ correspondant à un amortissement d’actifs au titre de droits d’utilisation pour le trimestre clos le 31 mars 2024 (8 millions $ pour le trimestre clos le 31 mars 2023).</t>
  </si>
  <si>
    <t>Les paiements de loyers liés à la tranche d’intérêts, aux contrats de location à court terme, aux actifs de faible valeur et aux paiements de loyers variables qui ne sont pas inclus dans les obligations locatives sont classés à titre de sorties de fonds découlant des activités opérationnelles. Les sorties de fonds pour le trimestre clos le 31 mars 2024 ont totalisé 19 millions $ (15 millions $ pour le trimestre clos le 31 mars 2023).</t>
  </si>
  <si>
    <t>Trimestres clos
les 31 mars</t>
  </si>
  <si>
    <t>Trimestres clos
 les 31 mars</t>
  </si>
  <si>
    <t>De base</t>
  </si>
  <si>
    <t>Dilué</t>
  </si>
  <si>
    <t>Les éléments spéciaux et certains éléments dans les autres charges (revenus) ont été principalement reclassés en gain lié à une cession d’activités, en dépréciation et cessation d’un programme (reprises) et en charges de restructuration (reprises) au cours de la période comparative. Voir la Note 20 – Reclassement pour plus de détails.</t>
  </si>
  <si>
    <t>ÉCC</t>
  </si>
  <si>
    <r>
      <t>Au 1</t>
    </r>
    <r>
      <rPr>
        <vertAlign val="superscript"/>
        <sz val="9"/>
        <rFont val="Arial"/>
        <family val="2"/>
      </rPr>
      <t>er</t>
    </r>
    <r>
      <rPr>
        <sz val="9"/>
        <rFont val="Arial"/>
        <family val="2"/>
      </rPr>
      <t xml:space="preserve"> janvier 2023</t>
    </r>
  </si>
  <si>
    <r>
      <t>Dépréciation et cessation d'un programme (reprises)</t>
    </r>
    <r>
      <rPr>
        <vertAlign val="superscript"/>
        <sz val="9"/>
        <rFont val="Arial"/>
        <family val="2"/>
      </rPr>
      <t>(1)(4)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</si>
</sst>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)\ &quot;$&quot;_ ;_ * \(#,##0.00\)\ &quot;$&quot;_ ;_ * &quot;-&quot;??_)\ &quot;$&quot;_ ;_ @_ "/>
    <numFmt numFmtId="168" formatCode="0.00_ ;[Red]\-0.00\ "/>
    <numFmt numFmtId="169" formatCode="0_ ;[Red]\-0\ "/>
    <numFmt numFmtId="170" formatCode="0.0000"/>
    <numFmt numFmtId="171" formatCode="0.000_)"/>
    <numFmt numFmtId="172" formatCode="0.00_)"/>
    <numFmt numFmtId="173" formatCode="_([$€-2]* #,##0.00_);_([$€-2]* \(#,##0.00\);_([$€-2]* &quot;-&quot;??_)"/>
    <numFmt numFmtId="174" formatCode="_(&quot;$&quot;* #,##0_);_(&quot;$&quot;* \(#,##0\);_(&quot;$&quot;* &quot;-&quot;??_);_(@_)"/>
    <numFmt numFmtId="175" formatCode="_-* #,##0\ _K_č_-;\-* #,##0\ _K_č_-;_-* &quot;-&quot;\ _K_č_-;_-@_-"/>
    <numFmt numFmtId="176" formatCode="_-* #,##0.00\ _K_č_-;\-* #,##0.00\ _K_č_-;_-* &quot;-&quot;??\ _K_č_-;_-@_-"/>
    <numFmt numFmtId="177" formatCode="_-* #,##0.00\ _€_-;\-* #,##0.00\ _€_-;_-* &quot;-&quot;??\ _€_-;_-@_-"/>
    <numFmt numFmtId="178" formatCode="#,##0.0_);\(#,##0.0\)"/>
    <numFmt numFmtId="179" formatCode="0_);\(0\)"/>
    <numFmt numFmtId="180" formatCode="@&quot; &quot;"/>
    <numFmt numFmtId="181" formatCode="_(* #,##0_);_(* \(#,##0\);_(* &quot;-&quot;_)"/>
    <numFmt numFmtId="182" formatCode="#,##0\ [$]"/>
    <numFmt numFmtId="183" formatCode="_-* #,##0.00\ _$_-;\-* #,##0.00\ _$_-;_-* &quot;-&quot;??\ _$_-;_-@_-"/>
    <numFmt numFmtId="184" formatCode="#\ ##0_);\(#\ ##0\)"/>
    <numFmt numFmtId="185" formatCode="_(#,##0_);_(\(#,##0\);_(&quot;—&quot;_);_(@_)"/>
    <numFmt numFmtId="186" formatCode="_(##0_);_(\(##0\);_(&quot;—&quot;_);_(@_)"/>
    <numFmt numFmtId="187" formatCode="_(&quot;$&quot;* #,##0_);_(&quot;$&quot;* \(#,##0\);_(&quot;$&quot;* &quot;—&quot;_);_(@_)"/>
    <numFmt numFmtId="188" formatCode="_(* #,##0.00_);_(* \(#,##0.00\);_(* 0.00_);_(@_)"/>
    <numFmt numFmtId="189" formatCode="_(* #\ ##0_);_(* \(#\ ##0\);_(* &quot;-&quot;??_);_(@_)"/>
  </numFmts>
  <fonts count="9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6"/>
      <name val="Arial"/>
      <family val="2"/>
    </font>
    <font>
      <sz val="6"/>
      <name val="Arial"/>
      <family val="2"/>
    </font>
    <font>
      <sz val="9"/>
      <color rgb="FFFF0000"/>
      <name val="Arial"/>
      <family val="2"/>
    </font>
    <font>
      <sz val="9"/>
      <color rgb="FF008000"/>
      <name val="Arial"/>
      <family val="2"/>
    </font>
    <font>
      <sz val="10"/>
      <color rgb="FF008000"/>
      <name val="Arial"/>
      <family val="2"/>
    </font>
    <font>
      <sz val="10"/>
      <color rgb="FFFF000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sz val="8"/>
      <color rgb="FF000000"/>
      <name val="Arial"/>
      <family val="2"/>
    </font>
    <font>
      <u/>
      <sz val="9"/>
      <color rgb="FF000000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778">
    <xf numFmtId="0" fontId="0" fillId="0" borderId="0"/>
    <xf numFmtId="0" fontId="64" fillId="0" borderId="0">
      <alignment vertical="top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37" fontId="29" fillId="0" borderId="0" applyFont="0" applyBorder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4" fillId="15" borderId="1" applyNumberFormat="0" applyAlignment="0" applyProtection="0"/>
    <xf numFmtId="175" fontId="32" fillId="0" borderId="0" applyFont="0" applyFill="0" applyBorder="0" applyAlignment="0" applyProtection="0"/>
    <xf numFmtId="176" fontId="32" fillId="0" borderId="0" applyFont="0" applyFill="0" applyBorder="0" applyAlignment="0" applyProtection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59" fillId="17" borderId="5" applyNumberFormat="0" applyProtection="0">
      <alignment horizontal="center"/>
    </xf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3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1" fillId="0" borderId="6" applyNumberFormat="0" applyAlignment="0" applyProtection="0">
      <alignment horizontal="left" vertical="center"/>
    </xf>
    <xf numFmtId="0" fontId="31" fillId="0" borderId="7">
      <alignment horizontal="left"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51" fillId="7" borderId="1" applyNumberFormat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2" fillId="0" borderId="2" applyNumberFormat="0" applyFill="0" applyAlignment="0" applyProtection="0"/>
    <xf numFmtId="0" fontId="6" fillId="0" borderId="0" applyFont="0" applyFill="0" applyBorder="0" applyAlignment="0" applyProtection="0"/>
    <xf numFmtId="174" fontId="6" fillId="0" borderId="11" applyNumberFormat="0" applyAlignment="0"/>
    <xf numFmtId="172" fontId="19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178" fontId="67" fillId="19" borderId="0"/>
    <xf numFmtId="0" fontId="12" fillId="0" borderId="0">
      <alignment vertical="center"/>
    </xf>
    <xf numFmtId="0" fontId="12" fillId="0" borderId="0"/>
    <xf numFmtId="178" fontId="67" fillId="19" borderId="0"/>
    <xf numFmtId="0" fontId="32" fillId="0" borderId="0"/>
    <xf numFmtId="0" fontId="6" fillId="0" borderId="0"/>
    <xf numFmtId="0" fontId="6" fillId="4" borderId="4" applyNumberFormat="0" applyFont="0" applyAlignment="0" applyProtection="0"/>
    <xf numFmtId="9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horizontal="left"/>
    </xf>
    <xf numFmtId="15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1" fillId="0" borderId="13">
      <alignment horizontal="center"/>
    </xf>
    <xf numFmtId="0" fontId="60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60" fillId="0" borderId="13">
      <alignment horizontal="center"/>
    </xf>
    <xf numFmtId="3" fontId="20" fillId="0" borderId="0" applyFont="0" applyFill="0" applyBorder="0" applyAlignment="0" applyProtection="0"/>
    <xf numFmtId="0" fontId="20" fillId="20" borderId="0" applyNumberFormat="0" applyFont="0" applyBorder="0" applyAlignment="0" applyProtection="0"/>
    <xf numFmtId="4" fontId="22" fillId="7" borderId="14" applyNumberFormat="0" applyProtection="0">
      <alignment vertical="center"/>
    </xf>
    <xf numFmtId="4" fontId="23" fillId="21" borderId="14" applyNumberFormat="0" applyProtection="0">
      <alignment vertical="center"/>
    </xf>
    <xf numFmtId="4" fontId="22" fillId="21" borderId="14" applyNumberFormat="0" applyProtection="0">
      <alignment horizontal="left" vertical="center" indent="1"/>
    </xf>
    <xf numFmtId="0" fontId="22" fillId="21" borderId="14" applyNumberFormat="0" applyProtection="0">
      <alignment horizontal="left" vertical="top" indent="1"/>
    </xf>
    <xf numFmtId="4" fontId="22" fillId="22" borderId="0" applyNumberFormat="0" applyProtection="0">
      <alignment horizontal="left" vertical="center" indent="1"/>
    </xf>
    <xf numFmtId="4" fontId="24" fillId="14" borderId="14" applyNumberFormat="0" applyProtection="0">
      <alignment horizontal="right" vertical="center"/>
    </xf>
    <xf numFmtId="4" fontId="24" fillId="3" borderId="14" applyNumberFormat="0" applyProtection="0">
      <alignment horizontal="right" vertical="center"/>
    </xf>
    <xf numFmtId="4" fontId="24" fillId="10" borderId="14" applyNumberFormat="0" applyProtection="0">
      <alignment horizontal="right" vertical="center"/>
    </xf>
    <xf numFmtId="4" fontId="24" fillId="23" borderId="14" applyNumberFormat="0" applyProtection="0">
      <alignment horizontal="right" vertical="center"/>
    </xf>
    <xf numFmtId="4" fontId="24" fillId="24" borderId="14" applyNumberFormat="0" applyProtection="0">
      <alignment horizontal="right" vertical="center"/>
    </xf>
    <xf numFmtId="4" fontId="24" fillId="13" borderId="14" applyNumberFormat="0" applyProtection="0">
      <alignment horizontal="right" vertical="center"/>
    </xf>
    <xf numFmtId="4" fontId="24" fillId="11" borderId="14" applyNumberFormat="0" applyProtection="0">
      <alignment horizontal="right" vertical="center"/>
    </xf>
    <xf numFmtId="4" fontId="24" fillId="25" borderId="14" applyNumberFormat="0" applyProtection="0">
      <alignment horizontal="right" vertical="center"/>
    </xf>
    <xf numFmtId="4" fontId="24" fillId="26" borderId="14" applyNumberFormat="0" applyProtection="0">
      <alignment horizontal="right" vertical="center"/>
    </xf>
    <xf numFmtId="4" fontId="22" fillId="27" borderId="15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5" fillId="29" borderId="0" applyNumberFormat="0" applyProtection="0">
      <alignment horizontal="left" vertical="center" indent="1"/>
    </xf>
    <xf numFmtId="4" fontId="24" fillId="30" borderId="14" applyNumberFormat="0" applyProtection="0">
      <alignment horizontal="right" vertical="center"/>
    </xf>
    <xf numFmtId="4" fontId="26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6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4" fontId="24" fillId="33" borderId="14" applyNumberFormat="0" applyProtection="0">
      <alignment vertical="center"/>
    </xf>
    <xf numFmtId="4" fontId="27" fillId="33" borderId="14" applyNumberFormat="0" applyProtection="0">
      <alignment vertical="center"/>
    </xf>
    <xf numFmtId="4" fontId="24" fillId="33" borderId="14" applyNumberFormat="0" applyProtection="0">
      <alignment horizontal="left" vertical="center" indent="1"/>
    </xf>
    <xf numFmtId="0" fontId="24" fillId="33" borderId="14" applyNumberFormat="0" applyProtection="0">
      <alignment horizontal="left" vertical="top" indent="1"/>
    </xf>
    <xf numFmtId="4" fontId="24" fillId="28" borderId="14" applyNumberFormat="0" applyProtection="0">
      <alignment horizontal="right" vertical="center"/>
    </xf>
    <xf numFmtId="4" fontId="27" fillId="28" borderId="14" applyNumberFormat="0" applyProtection="0">
      <alignment horizontal="right" vertical="center"/>
    </xf>
    <xf numFmtId="4" fontId="24" fillId="30" borderId="14" applyNumberFormat="0" applyProtection="0">
      <alignment horizontal="left" vertical="center" indent="1"/>
    </xf>
    <xf numFmtId="0" fontId="24" fillId="22" borderId="14" applyNumberFormat="0" applyProtection="0">
      <alignment horizontal="left" vertical="top" indent="1"/>
    </xf>
    <xf numFmtId="4" fontId="28" fillId="34" borderId="0" applyNumberFormat="0" applyProtection="0">
      <alignment horizontal="left" vertical="center" indent="1"/>
    </xf>
    <xf numFmtId="4" fontId="16" fillId="28" borderId="14" applyNumberFormat="0" applyProtection="0">
      <alignment horizontal="right" vertical="center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38" fontId="10" fillId="0" borderId="0" applyFill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41" fontId="10" fillId="0" borderId="0" applyNumberFormat="0" applyFont="0" applyBorder="0" applyAlignment="0" applyProtection="0"/>
    <xf numFmtId="0" fontId="36" fillId="35" borderId="0"/>
    <xf numFmtId="0" fontId="37" fillId="35" borderId="0"/>
    <xf numFmtId="0" fontId="38" fillId="35" borderId="16"/>
    <xf numFmtId="0" fontId="38" fillId="35" borderId="0"/>
    <xf numFmtId="0" fontId="36" fillId="19" borderId="16">
      <protection locked="0"/>
    </xf>
    <xf numFmtId="0" fontId="36" fillId="35" borderId="0"/>
    <xf numFmtId="0" fontId="20" fillId="0" borderId="17"/>
    <xf numFmtId="0" fontId="39" fillId="6" borderId="18">
      <alignment horizontal="center"/>
    </xf>
    <xf numFmtId="0" fontId="20" fillId="0" borderId="0"/>
    <xf numFmtId="0" fontId="6" fillId="0" borderId="0"/>
    <xf numFmtId="0" fontId="6" fillId="0" borderId="0"/>
    <xf numFmtId="0" fontId="56" fillId="0" borderId="19" applyNumberFormat="0" applyFill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/>
    <xf numFmtId="0" fontId="24" fillId="0" borderId="0">
      <alignment vertical="top"/>
    </xf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3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10" borderId="0" applyNumberFormat="0" applyBorder="0" applyAlignment="0" applyProtection="0"/>
    <xf numFmtId="173" fontId="42" fillId="11" borderId="0" applyNumberFormat="0" applyBorder="0" applyAlignment="0" applyProtection="0"/>
    <xf numFmtId="173" fontId="42" fillId="12" borderId="0" applyNumberFormat="0" applyBorder="0" applyAlignment="0" applyProtection="0"/>
    <xf numFmtId="173" fontId="42" fillId="9" borderId="0" applyNumberFormat="0" applyBorder="0" applyAlignment="0" applyProtection="0"/>
    <xf numFmtId="173" fontId="42" fillId="13" borderId="0" applyNumberFormat="0" applyBorder="0" applyAlignment="0" applyProtection="0"/>
    <xf numFmtId="173" fontId="57" fillId="0" borderId="0" applyNumberFormat="0" applyFill="0" applyBorder="0" applyAlignment="0" applyProtection="0"/>
    <xf numFmtId="173" fontId="43" fillId="14" borderId="0" applyNumberFormat="0" applyBorder="0" applyAlignment="0" applyProtection="0"/>
    <xf numFmtId="183" fontId="6" fillId="0" borderId="0" applyFont="0" applyFill="0" applyBorder="0" applyAlignment="0" applyProtection="0"/>
    <xf numFmtId="173" fontId="17" fillId="0" borderId="0" applyNumberFormat="0" applyFill="0" applyBorder="0" applyAlignment="0" applyProtection="0">
      <alignment vertical="top"/>
      <protection locked="0"/>
    </xf>
    <xf numFmtId="173" fontId="17" fillId="0" borderId="0" applyNumberFormat="0" applyFill="0" applyBorder="0" applyAlignment="0" applyProtection="0">
      <alignment vertical="top"/>
      <protection locked="0"/>
    </xf>
    <xf numFmtId="173" fontId="44" fillId="15" borderId="1" applyNumberFormat="0" applyAlignment="0" applyProtection="0"/>
    <xf numFmtId="173" fontId="44" fillId="15" borderId="1" applyNumberFormat="0" applyAlignment="0" applyProtection="0"/>
    <xf numFmtId="183" fontId="6" fillId="0" borderId="0" applyFont="0" applyFill="0" applyBorder="0" applyAlignment="0" applyProtection="0"/>
    <xf numFmtId="173" fontId="52" fillId="0" borderId="2" applyNumberFormat="0" applyFill="0" applyAlignment="0" applyProtection="0"/>
    <xf numFmtId="173" fontId="45" fillId="16" borderId="3" applyNumberFormat="0" applyAlignment="0" applyProtection="0"/>
    <xf numFmtId="178" fontId="67" fillId="15" borderId="0"/>
    <xf numFmtId="173" fontId="6" fillId="4" borderId="4" applyNumberFormat="0" applyFont="0" applyAlignment="0" applyProtection="0"/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3" fillId="0" borderId="0" applyNumberFormat="0" applyFill="0" applyBorder="0" applyAlignment="0" applyProtection="0"/>
    <xf numFmtId="173" fontId="51" fillId="7" borderId="1" applyNumberFormat="0" applyAlignment="0" applyProtection="0"/>
    <xf numFmtId="173" fontId="46" fillId="0" borderId="0" applyNumberFormat="0" applyFill="0" applyBorder="0" applyAlignment="0" applyProtection="0"/>
    <xf numFmtId="173" fontId="34" fillId="0" borderId="0" applyNumberFormat="0" applyFill="0" applyBorder="0" applyAlignment="0" applyProtection="0"/>
    <xf numFmtId="173" fontId="47" fillId="18" borderId="0" applyNumberFormat="0" applyBorder="0" applyAlignment="0" applyProtection="0"/>
    <xf numFmtId="173" fontId="31" fillId="0" borderId="6" applyNumberFormat="0" applyAlignment="0" applyProtection="0">
      <alignment horizontal="left" vertical="center"/>
    </xf>
    <xf numFmtId="173" fontId="31" fillId="0" borderId="7">
      <alignment horizontal="left" vertical="center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1" fillId="7" borderId="1" applyNumberFormat="0" applyAlignment="0" applyProtection="0"/>
    <xf numFmtId="173" fontId="43" fillId="14" borderId="0" applyNumberFormat="0" applyBorder="0" applyAlignment="0" applyProtection="0"/>
    <xf numFmtId="173" fontId="52" fillId="0" borderId="2" applyNumberFormat="0" applyFill="0" applyAlignment="0" applyProtection="0"/>
    <xf numFmtId="173" fontId="53" fillId="7" borderId="0" applyNumberFormat="0" applyBorder="0" applyAlignment="0" applyProtection="0"/>
    <xf numFmtId="173" fontId="53" fillId="7" borderId="0" applyNumberFormat="0" applyBorder="0" applyAlignment="0" applyProtection="0"/>
    <xf numFmtId="173" fontId="34" fillId="0" borderId="0"/>
    <xf numFmtId="173" fontId="6" fillId="0" borderId="0"/>
    <xf numFmtId="173" fontId="6" fillId="0" borderId="0"/>
    <xf numFmtId="173" fontId="6" fillId="0" borderId="0"/>
    <xf numFmtId="173" fontId="6" fillId="0" borderId="0">
      <alignment vertical="center"/>
    </xf>
    <xf numFmtId="173" fontId="6" fillId="4" borderId="4" applyNumberFormat="0" applyFont="0" applyAlignment="0" applyProtection="0"/>
    <xf numFmtId="173" fontId="54" fillId="15" borderId="12" applyNumberFormat="0" applyAlignment="0" applyProtection="0"/>
    <xf numFmtId="173" fontId="20" fillId="0" borderId="0" applyNumberFormat="0" applyFont="0" applyFill="0" applyBorder="0" applyAlignment="0" applyProtection="0">
      <alignment horizontal="left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0" fillId="20" borderId="0" applyNumberFormat="0" applyFont="0" applyBorder="0" applyAlignment="0" applyProtection="0"/>
    <xf numFmtId="173" fontId="22" fillId="21" borderId="14" applyNumberFormat="0" applyProtection="0">
      <alignment horizontal="left" vertical="top" indent="1"/>
    </xf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24" fillId="33" borderId="14" applyNumberFormat="0" applyProtection="0">
      <alignment horizontal="left" vertical="top" indent="1"/>
    </xf>
    <xf numFmtId="173" fontId="24" fillId="2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76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47" fillId="18" borderId="0" applyNumberFormat="0" applyBorder="0" applyAlignment="0" applyProtection="0"/>
    <xf numFmtId="173" fontId="36" fillId="35" borderId="0"/>
    <xf numFmtId="173" fontId="37" fillId="35" borderId="0"/>
    <xf numFmtId="173" fontId="38" fillId="35" borderId="16"/>
    <xf numFmtId="173" fontId="38" fillId="35" borderId="0"/>
    <xf numFmtId="173" fontId="36" fillId="19" borderId="16">
      <protection locked="0"/>
    </xf>
    <xf numFmtId="173" fontId="36" fillId="35" borderId="0"/>
    <xf numFmtId="173" fontId="20" fillId="0" borderId="17"/>
    <xf numFmtId="173" fontId="39" fillId="6" borderId="18">
      <alignment horizontal="center"/>
    </xf>
    <xf numFmtId="173" fontId="54" fillId="15" borderId="12" applyNumberFormat="0" applyAlignment="0" applyProtection="0"/>
    <xf numFmtId="173" fontId="6" fillId="0" borderId="0"/>
    <xf numFmtId="173" fontId="46" fillId="0" borderId="0" applyNumberFormat="0" applyFill="0" applyBorder="0" applyAlignment="0" applyProtection="0"/>
    <xf numFmtId="173" fontId="55" fillId="0" borderId="0" applyNumberFormat="0" applyFill="0" applyBorder="0" applyAlignment="0" applyProtection="0"/>
    <xf numFmtId="173" fontId="40" fillId="0" borderId="0">
      <alignment horizontal="left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6" fillId="0" borderId="19" applyNumberFormat="0" applyFill="0" applyAlignment="0" applyProtection="0"/>
    <xf numFmtId="173" fontId="45" fillId="16" borderId="3" applyNumberFormat="0" applyAlignment="0" applyProtection="0"/>
    <xf numFmtId="173" fontId="6" fillId="0" borderId="0"/>
    <xf numFmtId="0" fontId="6" fillId="0" borderId="0"/>
    <xf numFmtId="173" fontId="41" fillId="3" borderId="0" applyNumberFormat="0" applyBorder="0" applyAlignment="0" applyProtection="0"/>
    <xf numFmtId="173" fontId="41" fillId="2" borderId="0" applyNumberFormat="0" applyBorder="0" applyAlignment="0" applyProtection="0"/>
    <xf numFmtId="173" fontId="24" fillId="0" borderId="0">
      <alignment vertical="top"/>
    </xf>
    <xf numFmtId="173" fontId="6" fillId="0" borderId="0"/>
    <xf numFmtId="173" fontId="57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NumberFormat="0" applyFont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77" fillId="0" borderId="0"/>
    <xf numFmtId="178" fontId="67" fillId="15" borderId="0"/>
    <xf numFmtId="0" fontId="78" fillId="17" borderId="5" applyNumberFormat="0" applyProtection="0">
      <alignment horizontal="center"/>
    </xf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3" fontId="7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3" fontId="76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0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0" fontId="5" fillId="0" borderId="0"/>
    <xf numFmtId="0" fontId="6" fillId="0" borderId="0"/>
    <xf numFmtId="164" fontId="10" fillId="0" borderId="0" applyNumberFormat="0" applyFont="0" applyBorder="0" applyAlignment="0" applyProtection="0"/>
    <xf numFmtId="0" fontId="40" fillId="0" borderId="0">
      <alignment horizontal="left"/>
    </xf>
    <xf numFmtId="178" fontId="67" fillId="15" borderId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0" fontId="4" fillId="0" borderId="0"/>
    <xf numFmtId="0" fontId="4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79" fillId="0" borderId="0"/>
    <xf numFmtId="0" fontId="6" fillId="0" borderId="0"/>
    <xf numFmtId="0" fontId="82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82" fillId="0" borderId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44" fillId="15" borderId="1" applyNumberFormat="0" applyAlignment="0" applyProtection="0"/>
    <xf numFmtId="0" fontId="45" fillId="16" borderId="3" applyNumberFormat="0" applyAlignment="0" applyProtection="0"/>
    <xf numFmtId="0" fontId="82" fillId="0" borderId="0"/>
    <xf numFmtId="0" fontId="82" fillId="0" borderId="0"/>
    <xf numFmtId="0" fontId="46" fillId="0" borderId="0" applyNumberFormat="0" applyFill="0" applyBorder="0" applyAlignment="0" applyProtection="0"/>
    <xf numFmtId="0" fontId="47" fillId="18" borderId="0" applyNumberFormat="0" applyBorder="0" applyAlignment="0" applyProtection="0"/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43" fillId="14" borderId="0" applyNumberFormat="0" applyBorder="0" applyAlignment="0" applyProtection="0"/>
    <xf numFmtId="0" fontId="52" fillId="0" borderId="2" applyNumberFormat="0" applyFill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82" fillId="0" borderId="0"/>
    <xf numFmtId="0" fontId="6" fillId="4" borderId="4" applyNumberFormat="0" applyFont="0" applyAlignment="0" applyProtection="0"/>
    <xf numFmtId="0" fontId="54" fillId="15" borderId="12" applyNumberFormat="0" applyAlignment="0" applyProtection="0"/>
    <xf numFmtId="0" fontId="82" fillId="0" borderId="0"/>
    <xf numFmtId="0" fontId="82" fillId="0" borderId="0"/>
    <xf numFmtId="0" fontId="82" fillId="0" borderId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0" fontId="82" fillId="0" borderId="0"/>
    <xf numFmtId="0" fontId="57" fillId="0" borderId="0" applyNumberFormat="0" applyFill="0" applyBorder="0" applyAlignment="0" applyProtection="0"/>
    <xf numFmtId="0" fontId="82" fillId="0" borderId="0"/>
    <xf numFmtId="0" fontId="82" fillId="0" borderId="0"/>
    <xf numFmtId="0" fontId="40" fillId="0" borderId="0">
      <alignment horizontal="left"/>
    </xf>
    <xf numFmtId="0" fontId="3" fillId="0" borderId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82" fillId="0" borderId="0"/>
    <xf numFmtId="0" fontId="3" fillId="0" borderId="0"/>
    <xf numFmtId="0" fontId="6" fillId="0" borderId="0"/>
    <xf numFmtId="167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43" fillId="14" borderId="0" applyNumberFormat="0" applyBorder="0" applyAlignment="0" applyProtection="0"/>
    <xf numFmtId="174" fontId="6" fillId="0" borderId="11" applyNumberFormat="0" applyAlignment="0"/>
    <xf numFmtId="0" fontId="53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4" borderId="4" applyNumberFormat="0" applyFont="0" applyAlignment="0" applyProtection="0"/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6" fillId="0" borderId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5" fillId="16" borderId="3" applyNumberFormat="0" applyAlignment="0" applyProtection="0"/>
    <xf numFmtId="0" fontId="6" fillId="0" borderId="0"/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>
      <alignment horizontal="left"/>
    </xf>
    <xf numFmtId="178" fontId="67" fillId="15" borderId="0"/>
    <xf numFmtId="173" fontId="6" fillId="4" borderId="4" applyNumberFormat="0" applyFont="0" applyAlignment="0" applyProtection="0"/>
    <xf numFmtId="173" fontId="6" fillId="0" borderId="0"/>
    <xf numFmtId="173" fontId="6" fillId="0" borderId="0"/>
    <xf numFmtId="173" fontId="6" fillId="0" borderId="0"/>
    <xf numFmtId="173" fontId="6" fillId="4" borderId="4" applyNumberFormat="0" applyFont="0" applyAlignment="0" applyProtection="0"/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6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6" fillId="0" borderId="0"/>
    <xf numFmtId="173" fontId="6" fillId="0" borderId="0"/>
    <xf numFmtId="0" fontId="6" fillId="0" borderId="0"/>
    <xf numFmtId="173" fontId="6" fillId="0" borderId="0"/>
    <xf numFmtId="0" fontId="6" fillId="0" borderId="0"/>
    <xf numFmtId="0" fontId="6" fillId="0" borderId="0" applyNumberFormat="0" applyFont="0" applyBorder="0" applyAlignment="0" applyProtection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40" fillId="0" borderId="0">
      <alignment horizontal="left"/>
    </xf>
    <xf numFmtId="174" fontId="6" fillId="0" borderId="43" applyNumberFormat="0" applyAlignment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0" fillId="0" borderId="0">
      <alignment horizontal="left"/>
    </xf>
    <xf numFmtId="0" fontId="82" fillId="0" borderId="0"/>
    <xf numFmtId="0" fontId="40" fillId="0" borderId="0">
      <alignment horizontal="left"/>
    </xf>
    <xf numFmtId="0" fontId="82" fillId="0" borderId="0"/>
    <xf numFmtId="0" fontId="82" fillId="0" borderId="0"/>
    <xf numFmtId="0" fontId="82" fillId="0" borderId="0"/>
    <xf numFmtId="0" fontId="40" fillId="0" borderId="0">
      <alignment horizontal="left"/>
    </xf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174" fontId="6" fillId="0" borderId="43" applyNumberFormat="0" applyAlignment="0"/>
    <xf numFmtId="0" fontId="2" fillId="0" borderId="0"/>
    <xf numFmtId="166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0" fontId="79" fillId="0" borderId="0"/>
    <xf numFmtId="0" fontId="6" fillId="0" borderId="0"/>
    <xf numFmtId="0" fontId="2" fillId="0" borderId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2" fillId="27" borderId="44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20" fillId="0" borderId="45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178" fontId="67" fillId="15" borderId="0"/>
    <xf numFmtId="173" fontId="20" fillId="0" borderId="45"/>
    <xf numFmtId="166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66" fontId="79" fillId="0" borderId="0" applyFont="0" applyFill="0" applyBorder="0" applyAlignment="0" applyProtection="0"/>
    <xf numFmtId="178" fontId="67" fillId="15" borderId="0"/>
    <xf numFmtId="0" fontId="2" fillId="0" borderId="0"/>
    <xf numFmtId="164" fontId="10" fillId="0" borderId="0" applyNumberFormat="0" applyFont="0" applyBorder="0" applyAlignment="0" applyProtection="0"/>
    <xf numFmtId="0" fontId="2" fillId="0" borderId="0"/>
    <xf numFmtId="0" fontId="2" fillId="0" borderId="0"/>
    <xf numFmtId="0" fontId="2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2" fillId="0" borderId="0"/>
    <xf numFmtId="0" fontId="79" fillId="0" borderId="0"/>
    <xf numFmtId="0" fontId="79" fillId="0" borderId="0"/>
    <xf numFmtId="0" fontId="2" fillId="0" borderId="0"/>
    <xf numFmtId="0" fontId="79" fillId="0" borderId="0"/>
    <xf numFmtId="0" fontId="2" fillId="0" borderId="0"/>
    <xf numFmtId="174" fontId="6" fillId="0" borderId="11" applyNumberFormat="0" applyAlignment="0"/>
    <xf numFmtId="0" fontId="2" fillId="0" borderId="0"/>
    <xf numFmtId="0" fontId="2" fillId="0" borderId="0"/>
    <xf numFmtId="0" fontId="2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174" fontId="6" fillId="0" borderId="11" applyNumberFormat="0" applyAlignment="0"/>
    <xf numFmtId="166" fontId="6" fillId="0" borderId="0" applyFont="0" applyFill="0" applyBorder="0" applyAlignment="0" applyProtection="0"/>
    <xf numFmtId="0" fontId="79" fillId="0" borderId="0"/>
    <xf numFmtId="0" fontId="79" fillId="0" borderId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2" fillId="27" borderId="44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20" fillId="0" borderId="45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5" fillId="16" borderId="3" applyNumberFormat="0" applyAlignment="0" applyProtection="0"/>
    <xf numFmtId="173" fontId="20" fillId="0" borderId="45"/>
    <xf numFmtId="0" fontId="2" fillId="0" borderId="0"/>
    <xf numFmtId="0" fontId="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79" fillId="0" borderId="0" applyFont="0" applyFill="0" applyBorder="0" applyAlignment="0" applyProtection="0"/>
    <xf numFmtId="0" fontId="1" fillId="0" borderId="0"/>
    <xf numFmtId="43" fontId="94" fillId="0" borderId="0" applyFont="0" applyFill="0" applyBorder="0" applyAlignment="0" applyProtection="0"/>
    <xf numFmtId="44" fontId="94" fillId="0" borderId="0" applyFont="0" applyFill="0" applyBorder="0" applyAlignment="0" applyProtection="0"/>
  </cellStyleXfs>
  <cellXfs count="486">
    <xf numFmtId="0" fontId="0" fillId="0" borderId="0" xfId="0"/>
    <xf numFmtId="37" fontId="69" fillId="0" borderId="0" xfId="64" applyNumberFormat="1" applyFont="1" applyFill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/>
    <xf numFmtId="170" fontId="1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36" borderId="0" xfId="0" applyFill="1"/>
    <xf numFmtId="0" fontId="10" fillId="36" borderId="0" xfId="0" applyFont="1" applyFill="1"/>
    <xf numFmtId="0" fontId="9" fillId="36" borderId="0" xfId="0" applyFont="1" applyFill="1"/>
    <xf numFmtId="168" fontId="0" fillId="36" borderId="0" xfId="0" applyNumberFormat="1" applyFill="1"/>
    <xf numFmtId="0" fontId="58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2" fillId="0" borderId="0" xfId="0" applyNumberFormat="1" applyFont="1"/>
    <xf numFmtId="169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1" fillId="0" borderId="0" xfId="0" applyFont="1" applyProtection="1">
      <protection hidden="1"/>
    </xf>
    <xf numFmtId="0" fontId="15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49" fontId="63" fillId="0" borderId="0" xfId="0" applyNumberFormat="1" applyFont="1" applyAlignment="1">
      <alignment horizontal="left"/>
    </xf>
    <xf numFmtId="49" fontId="63" fillId="0" borderId="21" xfId="0" applyNumberFormat="1" applyFont="1" applyBorder="1" applyAlignment="1">
      <alignment horizontal="left"/>
    </xf>
    <xf numFmtId="37" fontId="66" fillId="0" borderId="0" xfId="65" applyNumberFormat="1" applyFont="1" applyAlignment="1">
      <alignment horizontal="left"/>
    </xf>
    <xf numFmtId="37" fontId="66" fillId="0" borderId="0" xfId="65" applyNumberFormat="1" applyFont="1" applyAlignment="1">
      <alignment horizontal="right"/>
    </xf>
    <xf numFmtId="37" fontId="70" fillId="0" borderId="0" xfId="64" applyNumberFormat="1" applyFont="1" applyFill="1" applyAlignment="1">
      <alignment horizontal="left"/>
    </xf>
    <xf numFmtId="37" fontId="70" fillId="0" borderId="0" xfId="64" applyNumberFormat="1" applyFont="1" applyFill="1" applyAlignment="1">
      <alignment horizontal="center"/>
    </xf>
    <xf numFmtId="0" fontId="66" fillId="0" borderId="0" xfId="65" applyFont="1" applyAlignment="1">
      <alignment horizontal="left"/>
    </xf>
    <xf numFmtId="37" fontId="66" fillId="0" borderId="23" xfId="64" applyNumberFormat="1" applyFont="1" applyFill="1" applyBorder="1" applyAlignment="1">
      <alignment horizontal="center"/>
    </xf>
    <xf numFmtId="37" fontId="68" fillId="0" borderId="0" xfId="64" applyNumberFormat="1" applyFont="1" applyFill="1" applyAlignment="1">
      <alignment horizontal="right" vertical="top"/>
    </xf>
    <xf numFmtId="37" fontId="66" fillId="0" borderId="0" xfId="65" applyNumberFormat="1" applyFont="1" applyAlignment="1">
      <alignment horizontal="center"/>
    </xf>
    <xf numFmtId="37" fontId="69" fillId="0" borderId="0" xfId="65" applyNumberFormat="1" applyFont="1" applyAlignment="1">
      <alignment horizontal="right"/>
    </xf>
    <xf numFmtId="0" fontId="12" fillId="0" borderId="0" xfId="65">
      <alignment vertical="center"/>
    </xf>
    <xf numFmtId="0" fontId="66" fillId="0" borderId="0" xfId="65" applyFont="1" applyAlignment="1"/>
    <xf numFmtId="37" fontId="70" fillId="0" borderId="0" xfId="64" applyNumberFormat="1" applyFont="1" applyFill="1" applyAlignment="1">
      <alignment horizontal="right"/>
    </xf>
    <xf numFmtId="0" fontId="66" fillId="0" borderId="0" xfId="65" applyFont="1" applyAlignment="1">
      <alignment horizontal="center"/>
    </xf>
    <xf numFmtId="0" fontId="10" fillId="0" borderId="0" xfId="65" applyFont="1">
      <alignment vertical="center"/>
    </xf>
    <xf numFmtId="179" fontId="66" fillId="0" borderId="0" xfId="65" applyNumberFormat="1" applyFont="1" applyAlignment="1">
      <alignment horizontal="left"/>
    </xf>
    <xf numFmtId="179" fontId="66" fillId="0" borderId="0" xfId="65" applyNumberFormat="1" applyFont="1" applyAlignment="1">
      <alignment horizontal="center"/>
    </xf>
    <xf numFmtId="0" fontId="12" fillId="0" borderId="0" xfId="65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178" fontId="69" fillId="0" borderId="0" xfId="64" quotePrefix="1" applyFont="1" applyFill="1" applyAlignment="1">
      <alignment horizontal="right"/>
    </xf>
    <xf numFmtId="37" fontId="66" fillId="0" borderId="0" xfId="65" applyNumberFormat="1" applyFont="1" applyAlignment="1" applyProtection="1">
      <alignment horizontal="left"/>
      <protection locked="0"/>
    </xf>
    <xf numFmtId="0" fontId="66" fillId="0" borderId="0" xfId="64" applyNumberFormat="1" applyFont="1" applyFill="1" applyAlignment="1" applyProtection="1">
      <alignment horizontal="center"/>
      <protection locked="0"/>
    </xf>
    <xf numFmtId="37" fontId="66" fillId="0" borderId="0" xfId="64" applyNumberFormat="1" applyFont="1" applyFill="1" applyAlignment="1" applyProtection="1">
      <alignment horizontal="center"/>
      <protection locked="0"/>
    </xf>
    <xf numFmtId="37" fontId="66" fillId="0" borderId="24" xfId="64" applyNumberFormat="1" applyFont="1" applyFill="1" applyBorder="1" applyAlignment="1" applyProtection="1">
      <alignment horizontal="center"/>
      <protection locked="0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49" fontId="63" fillId="0" borderId="29" xfId="0" applyNumberFormat="1" applyFont="1" applyBorder="1" applyAlignment="1">
      <alignment horizontal="left"/>
    </xf>
    <xf numFmtId="0" fontId="63" fillId="0" borderId="30" xfId="0" applyFont="1" applyBorder="1"/>
    <xf numFmtId="0" fontId="63" fillId="0" borderId="0" xfId="0" applyFont="1"/>
    <xf numFmtId="0" fontId="63" fillId="0" borderId="21" xfId="0" applyFont="1" applyBorder="1"/>
    <xf numFmtId="0" fontId="63" fillId="0" borderId="31" xfId="0" applyFont="1" applyBorder="1"/>
    <xf numFmtId="0" fontId="0" fillId="0" borderId="31" xfId="0" applyBorder="1"/>
    <xf numFmtId="0" fontId="0" fillId="0" borderId="21" xfId="0" applyBorder="1"/>
    <xf numFmtId="0" fontId="63" fillId="0" borderId="29" xfId="0" applyFont="1" applyBorder="1"/>
    <xf numFmtId="0" fontId="0" fillId="0" borderId="29" xfId="0" applyBorder="1"/>
    <xf numFmtId="0" fontId="0" fillId="0" borderId="30" xfId="0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2" fillId="0" borderId="13" xfId="0" applyFont="1" applyBorder="1"/>
    <xf numFmtId="0" fontId="10" fillId="0" borderId="13" xfId="0" applyFont="1" applyBorder="1"/>
    <xf numFmtId="0" fontId="10" fillId="0" borderId="13" xfId="0" applyFont="1" applyBorder="1" applyAlignment="1">
      <alignment horizontal="center"/>
    </xf>
    <xf numFmtId="0" fontId="0" fillId="0" borderId="33" xfId="0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37" fontId="66" fillId="0" borderId="0" xfId="64" applyNumberFormat="1" applyFont="1" applyFill="1"/>
    <xf numFmtId="178" fontId="66" fillId="0" borderId="0" xfId="64" applyFont="1" applyFill="1"/>
    <xf numFmtId="37" fontId="70" fillId="0" borderId="23" xfId="64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15" fontId="10" fillId="0" borderId="0" xfId="0" applyNumberFormat="1" applyFont="1" applyAlignment="1">
      <alignment horizontal="center"/>
    </xf>
    <xf numFmtId="0" fontId="13" fillId="0" borderId="20" xfId="0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37" fontId="69" fillId="0" borderId="0" xfId="64" applyNumberFormat="1" applyFont="1" applyFill="1" applyAlignment="1" applyProtection="1">
      <alignment horizontal="center"/>
      <protection locked="0"/>
    </xf>
    <xf numFmtId="0" fontId="10" fillId="0" borderId="0" xfId="65" applyFont="1" applyAlignment="1">
      <alignment horizontal="left"/>
    </xf>
    <xf numFmtId="0" fontId="10" fillId="0" borderId="0" xfId="65" applyFont="1" applyAlignment="1">
      <alignment horizontal="center"/>
    </xf>
    <xf numFmtId="0" fontId="10" fillId="0" borderId="0" xfId="65" applyFont="1" applyAlignment="1">
      <alignment horizontal="right"/>
    </xf>
    <xf numFmtId="180" fontId="66" fillId="0" borderId="0" xfId="65" applyNumberFormat="1" applyFont="1" applyAlignment="1">
      <alignment horizontal="center"/>
    </xf>
    <xf numFmtId="180" fontId="70" fillId="0" borderId="0" xfId="64" applyNumberFormat="1" applyFont="1" applyFill="1" applyAlignment="1">
      <alignment horizontal="center"/>
    </xf>
    <xf numFmtId="37" fontId="66" fillId="0" borderId="0" xfId="64" quotePrefix="1" applyNumberFormat="1" applyFont="1" applyFill="1" applyAlignment="1" applyProtection="1">
      <alignment horizontal="center"/>
      <protection locked="0"/>
    </xf>
    <xf numFmtId="37" fontId="66" fillId="0" borderId="23" xfId="64" quotePrefix="1" applyNumberFormat="1" applyFont="1" applyFill="1" applyBorder="1" applyAlignment="1" applyProtection="1">
      <alignment horizontal="center"/>
      <protection locked="0"/>
    </xf>
    <xf numFmtId="180" fontId="69" fillId="0" borderId="0" xfId="64" applyNumberFormat="1" applyFont="1" applyFill="1" applyAlignment="1">
      <alignment horizontal="center"/>
    </xf>
    <xf numFmtId="180" fontId="66" fillId="0" borderId="0" xfId="64" applyNumberFormat="1" applyFont="1" applyFill="1" applyAlignment="1">
      <alignment horizontal="center"/>
    </xf>
    <xf numFmtId="180" fontId="66" fillId="0" borderId="24" xfId="64" applyNumberFormat="1" applyFont="1" applyFill="1" applyBorder="1" applyAlignment="1" applyProtection="1">
      <alignment horizontal="center"/>
      <protection locked="0"/>
    </xf>
    <xf numFmtId="180" fontId="69" fillId="0" borderId="0" xfId="64" applyNumberFormat="1" applyFont="1" applyFill="1" applyAlignment="1" applyProtection="1">
      <alignment horizontal="center"/>
      <protection locked="0"/>
    </xf>
    <xf numFmtId="180" fontId="66" fillId="0" borderId="13" xfId="64" applyNumberFormat="1" applyFont="1" applyFill="1" applyBorder="1" applyAlignment="1" applyProtection="1">
      <alignment horizontal="center"/>
      <protection locked="0"/>
    </xf>
    <xf numFmtId="182" fontId="10" fillId="0" borderId="0" xfId="0" applyNumberFormat="1" applyFont="1" applyAlignment="1">
      <alignment horizontal="center"/>
    </xf>
    <xf numFmtId="49" fontId="14" fillId="0" borderId="0" xfId="52" applyNumberFormat="1" applyAlignment="1" applyProtection="1">
      <alignment horizontal="left"/>
    </xf>
    <xf numFmtId="0" fontId="66" fillId="0" borderId="0" xfId="65" applyFont="1">
      <alignment vertical="center"/>
    </xf>
    <xf numFmtId="0" fontId="66" fillId="0" borderId="7" xfId="65" applyFont="1" applyBorder="1">
      <alignment vertical="center"/>
    </xf>
    <xf numFmtId="179" fontId="71" fillId="0" borderId="0" xfId="244" quotePrefix="1" applyNumberFormat="1" applyFont="1" applyAlignment="1">
      <alignment horizontal="left" vertical="top" wrapText="1"/>
    </xf>
    <xf numFmtId="180" fontId="66" fillId="0" borderId="7" xfId="64" applyNumberFormat="1" applyFont="1" applyFill="1" applyBorder="1" applyAlignment="1" applyProtection="1">
      <alignment horizontal="center"/>
      <protection locked="0"/>
    </xf>
    <xf numFmtId="37" fontId="66" fillId="0" borderId="23" xfId="64" applyNumberFormat="1" applyFont="1" applyFill="1" applyBorder="1"/>
    <xf numFmtId="178" fontId="69" fillId="0" borderId="24" xfId="64" applyFont="1" applyFill="1" applyBorder="1" applyAlignment="1">
      <alignment horizontal="left"/>
    </xf>
    <xf numFmtId="179" fontId="66" fillId="0" borderId="23" xfId="67" applyNumberFormat="1" applyFont="1" applyFill="1" applyBorder="1" applyAlignment="1">
      <alignment horizontal="left"/>
    </xf>
    <xf numFmtId="179" fontId="66" fillId="0" borderId="7" xfId="64" applyNumberFormat="1" applyFont="1" applyFill="1" applyBorder="1" applyAlignment="1">
      <alignment horizontal="left" wrapText="1"/>
    </xf>
    <xf numFmtId="178" fontId="66" fillId="0" borderId="0" xfId="64" applyFont="1" applyFill="1" applyAlignment="1">
      <alignment horizontal="left"/>
    </xf>
    <xf numFmtId="178" fontId="66" fillId="0" borderId="0" xfId="424" applyFont="1" applyFill="1"/>
    <xf numFmtId="179" fontId="69" fillId="0" borderId="0" xfId="64" applyNumberFormat="1" applyFont="1" applyFill="1" applyAlignment="1">
      <alignment horizontal="left"/>
    </xf>
    <xf numFmtId="179" fontId="66" fillId="0" borderId="0" xfId="64" applyNumberFormat="1" applyFont="1" applyFill="1" applyAlignment="1">
      <alignment horizontal="left"/>
    </xf>
    <xf numFmtId="180" fontId="66" fillId="0" borderId="23" xfId="64" applyNumberFormat="1" applyFont="1" applyFill="1" applyBorder="1" applyAlignment="1">
      <alignment horizontal="center"/>
    </xf>
    <xf numFmtId="180" fontId="66" fillId="0" borderId="23" xfId="64" applyNumberFormat="1" applyFont="1" applyFill="1" applyBorder="1" applyAlignment="1" applyProtection="1">
      <alignment horizontal="center"/>
      <protection locked="0"/>
    </xf>
    <xf numFmtId="179" fontId="66" fillId="0" borderId="13" xfId="64" applyNumberFormat="1" applyFont="1" applyFill="1" applyBorder="1" applyAlignment="1">
      <alignment horizontal="left"/>
    </xf>
    <xf numFmtId="179" fontId="66" fillId="0" borderId="0" xfId="64" applyNumberFormat="1" applyFont="1" applyFill="1" applyAlignment="1">
      <alignment horizontal="left" wrapText="1"/>
    </xf>
    <xf numFmtId="179" fontId="69" fillId="0" borderId="11" xfId="64" applyNumberFormat="1" applyFont="1" applyFill="1" applyBorder="1" applyAlignment="1">
      <alignment horizontal="left"/>
    </xf>
    <xf numFmtId="37" fontId="65" fillId="0" borderId="0" xfId="64" applyNumberFormat="1" applyFont="1" applyFill="1" applyAlignment="1">
      <alignment horizontal="right"/>
    </xf>
    <xf numFmtId="179" fontId="69" fillId="0" borderId="7" xfId="64" applyNumberFormat="1" applyFont="1" applyFill="1" applyBorder="1" applyAlignment="1">
      <alignment horizontal="center"/>
    </xf>
    <xf numFmtId="37" fontId="69" fillId="0" borderId="13" xfId="64" applyNumberFormat="1" applyFont="1" applyFill="1" applyBorder="1" applyAlignment="1">
      <alignment horizontal="left"/>
    </xf>
    <xf numFmtId="37" fontId="69" fillId="0" borderId="0" xfId="64" applyNumberFormat="1" applyFont="1" applyFill="1" applyAlignment="1">
      <alignment horizontal="right"/>
    </xf>
    <xf numFmtId="37" fontId="69" fillId="0" borderId="0" xfId="64" applyNumberFormat="1" applyFont="1" applyFill="1"/>
    <xf numFmtId="178" fontId="69" fillId="0" borderId="0" xfId="64" applyFont="1" applyFill="1" applyAlignment="1">
      <alignment horizontal="left"/>
    </xf>
    <xf numFmtId="178" fontId="69" fillId="0" borderId="0" xfId="64" applyFont="1" applyFill="1"/>
    <xf numFmtId="37" fontId="70" fillId="0" borderId="0" xfId="64" applyNumberFormat="1" applyFont="1" applyFill="1"/>
    <xf numFmtId="178" fontId="69" fillId="0" borderId="7" xfId="64" applyFont="1" applyFill="1" applyBorder="1" applyAlignment="1">
      <alignment horizontal="left"/>
    </xf>
    <xf numFmtId="178" fontId="69" fillId="0" borderId="23" xfId="64" applyFont="1" applyFill="1" applyBorder="1" applyAlignment="1">
      <alignment horizontal="left"/>
    </xf>
    <xf numFmtId="178" fontId="69" fillId="0" borderId="13" xfId="64" applyFont="1" applyFill="1" applyBorder="1" applyAlignment="1">
      <alignment horizontal="left"/>
    </xf>
    <xf numFmtId="0" fontId="66" fillId="0" borderId="0" xfId="158" applyFont="1" applyAlignment="1">
      <alignment horizontal="left"/>
    </xf>
    <xf numFmtId="180" fontId="66" fillId="0" borderId="0" xfId="64" applyNumberFormat="1" applyFont="1" applyFill="1" applyAlignment="1" applyProtection="1">
      <alignment horizontal="center"/>
      <protection locked="0"/>
    </xf>
    <xf numFmtId="0" fontId="69" fillId="0" borderId="0" xfId="64" applyNumberFormat="1" applyFont="1" applyFill="1" applyAlignment="1">
      <alignment horizontal="center"/>
    </xf>
    <xf numFmtId="185" fontId="81" fillId="0" borderId="0" xfId="675" applyNumberFormat="1" applyFont="1" applyAlignment="1">
      <alignment horizontal="center"/>
    </xf>
    <xf numFmtId="37" fontId="66" fillId="0" borderId="0" xfId="64" applyNumberFormat="1" applyFont="1" applyFill="1" applyAlignment="1">
      <alignment horizontal="left"/>
    </xf>
    <xf numFmtId="178" fontId="66" fillId="0" borderId="23" xfId="64" applyFont="1" applyFill="1" applyBorder="1" applyAlignment="1">
      <alignment horizontal="left"/>
    </xf>
    <xf numFmtId="37" fontId="66" fillId="0" borderId="23" xfId="64" applyNumberFormat="1" applyFont="1" applyFill="1" applyBorder="1" applyAlignment="1">
      <alignment horizontal="left"/>
    </xf>
    <xf numFmtId="178" fontId="69" fillId="0" borderId="0" xfId="363" applyFont="1" applyFill="1"/>
    <xf numFmtId="178" fontId="69" fillId="0" borderId="0" xfId="365" applyFont="1" applyFill="1"/>
    <xf numFmtId="178" fontId="66" fillId="0" borderId="0" xfId="365" applyFont="1" applyFill="1"/>
    <xf numFmtId="0" fontId="66" fillId="0" borderId="0" xfId="65" quotePrefix="1" applyFont="1" applyAlignment="1">
      <alignment horizontal="left"/>
    </xf>
    <xf numFmtId="0" fontId="69" fillId="0" borderId="23" xfId="158" quotePrefix="1" applyFont="1" applyBorder="1" applyAlignment="1">
      <alignment horizontal="right" wrapText="1"/>
    </xf>
    <xf numFmtId="0" fontId="66" fillId="0" borderId="23" xfId="158" quotePrefix="1" applyFont="1" applyBorder="1" applyAlignment="1">
      <alignment horizontal="right" wrapText="1"/>
    </xf>
    <xf numFmtId="0" fontId="69" fillId="0" borderId="0" xfId="65" applyFont="1" applyAlignment="1"/>
    <xf numFmtId="0" fontId="69" fillId="0" borderId="0" xfId="65" applyFont="1" applyAlignment="1">
      <alignment horizontal="center"/>
    </xf>
    <xf numFmtId="179" fontId="66" fillId="0" borderId="23" xfId="64" applyNumberFormat="1" applyFont="1" applyFill="1" applyBorder="1"/>
    <xf numFmtId="0" fontId="66" fillId="0" borderId="0" xfId="0" applyFont="1"/>
    <xf numFmtId="178" fontId="66" fillId="0" borderId="0" xfId="328" applyFont="1" applyAlignment="1">
      <alignment horizontal="left"/>
    </xf>
    <xf numFmtId="37" fontId="10" fillId="0" borderId="0" xfId="158" applyNumberFormat="1" applyFont="1" applyAlignment="1">
      <alignment horizontal="left"/>
    </xf>
    <xf numFmtId="178" fontId="66" fillId="15" borderId="0" xfId="365" applyFont="1"/>
    <xf numFmtId="0" fontId="66" fillId="0" borderId="0" xfId="158" applyFont="1" applyAlignment="1">
      <alignment horizontal="left" vertical="top"/>
    </xf>
    <xf numFmtId="0" fontId="7" fillId="0" borderId="0" xfId="65" applyFont="1">
      <alignment vertical="center"/>
    </xf>
    <xf numFmtId="178" fontId="66" fillId="15" borderId="0" xfId="363" applyFont="1"/>
    <xf numFmtId="0" fontId="69" fillId="0" borderId="23" xfId="64" applyNumberFormat="1" applyFont="1" applyFill="1" applyBorder="1" applyAlignment="1">
      <alignment horizontal="right"/>
    </xf>
    <xf numFmtId="0" fontId="66" fillId="0" borderId="23" xfId="64" applyNumberFormat="1" applyFont="1" applyFill="1" applyBorder="1" applyAlignment="1">
      <alignment horizontal="right"/>
    </xf>
    <xf numFmtId="37" fontId="69" fillId="0" borderId="23" xfId="64" applyNumberFormat="1" applyFont="1" applyFill="1" applyBorder="1"/>
    <xf numFmtId="37" fontId="9" fillId="0" borderId="0" xfId="65" applyNumberFormat="1" applyFont="1" applyAlignment="1">
      <alignment horizontal="right"/>
    </xf>
    <xf numFmtId="37" fontId="10" fillId="0" borderId="0" xfId="65" applyNumberFormat="1" applyFont="1" applyAlignment="1">
      <alignment horizontal="right"/>
    </xf>
    <xf numFmtId="173" fontId="10" fillId="0" borderId="0" xfId="360" applyFont="1"/>
    <xf numFmtId="179" fontId="69" fillId="0" borderId="23" xfId="64" applyNumberFormat="1" applyFont="1" applyFill="1" applyBorder="1" applyAlignment="1">
      <alignment wrapText="1"/>
    </xf>
    <xf numFmtId="173" fontId="66" fillId="0" borderId="7" xfId="244" applyFont="1" applyBorder="1" applyAlignment="1">
      <alignment horizontal="left" vertical="center"/>
    </xf>
    <xf numFmtId="186" fontId="69" fillId="0" borderId="7" xfId="64" applyNumberFormat="1" applyFont="1" applyFill="1" applyBorder="1" applyAlignment="1" applyProtection="1">
      <alignment horizontal="right"/>
      <protection locked="0"/>
    </xf>
    <xf numFmtId="0" fontId="66" fillId="0" borderId="0" xfId="65" applyFont="1" applyAlignment="1">
      <alignment horizontal="left" vertical="top" indent="1"/>
    </xf>
    <xf numFmtId="0" fontId="66" fillId="0" borderId="0" xfId="158" applyFont="1" applyAlignment="1">
      <alignment horizontal="left" vertical="center" indent="2"/>
    </xf>
    <xf numFmtId="37" fontId="10" fillId="0" borderId="0" xfId="158" quotePrefix="1" applyNumberFormat="1" applyFont="1" applyAlignment="1">
      <alignment horizontal="left"/>
    </xf>
    <xf numFmtId="0" fontId="66" fillId="0" borderId="0" xfId="67" applyNumberFormat="1" applyFont="1" applyFill="1" applyAlignment="1">
      <alignment horizontal="center"/>
    </xf>
    <xf numFmtId="0" fontId="81" fillId="0" borderId="0" xfId="675" applyFont="1" applyAlignment="1">
      <alignment horizontal="center"/>
    </xf>
    <xf numFmtId="0" fontId="66" fillId="0" borderId="23" xfId="64" applyNumberFormat="1" applyFont="1" applyFill="1" applyBorder="1" applyAlignment="1">
      <alignment horizontal="center" wrapText="1"/>
    </xf>
    <xf numFmtId="179" fontId="66" fillId="0" borderId="24" xfId="64" applyNumberFormat="1" applyFont="1" applyFill="1" applyBorder="1" applyAlignment="1">
      <alignment horizontal="center" wrapText="1"/>
    </xf>
    <xf numFmtId="0" fontId="10" fillId="0" borderId="0" xfId="65" quotePrefix="1" applyFont="1" applyAlignment="1">
      <alignment horizontal="left"/>
    </xf>
    <xf numFmtId="0" fontId="69" fillId="0" borderId="0" xfId="64" applyNumberFormat="1" applyFont="1" applyFill="1" applyAlignment="1">
      <alignment horizontal="right"/>
    </xf>
    <xf numFmtId="0" fontId="66" fillId="0" borderId="0" xfId="64" applyNumberFormat="1" applyFont="1" applyFill="1" applyAlignment="1">
      <alignment horizontal="right"/>
    </xf>
    <xf numFmtId="179" fontId="66" fillId="0" borderId="0" xfId="67" applyNumberFormat="1" applyFont="1" applyFill="1" applyAlignment="1">
      <alignment horizontal="left"/>
    </xf>
    <xf numFmtId="185" fontId="83" fillId="0" borderId="23" xfId="64" applyNumberFormat="1" applyFont="1" applyFill="1" applyBorder="1" applyAlignment="1">
      <alignment horizontal="left" vertical="top"/>
    </xf>
    <xf numFmtId="185" fontId="84" fillId="0" borderId="23" xfId="64" applyNumberFormat="1" applyFont="1" applyFill="1" applyBorder="1" applyAlignment="1">
      <alignment horizontal="left" vertical="top"/>
    </xf>
    <xf numFmtId="179" fontId="66" fillId="0" borderId="0" xfId="64" applyNumberFormat="1" applyFont="1" applyFill="1" applyAlignment="1">
      <alignment horizontal="center" wrapText="1"/>
    </xf>
    <xf numFmtId="179" fontId="66" fillId="0" borderId="0" xfId="64" applyNumberFormat="1" applyFont="1" applyFill="1" applyAlignment="1">
      <alignment horizontal="center"/>
    </xf>
    <xf numFmtId="37" fontId="68" fillId="0" borderId="23" xfId="64" applyNumberFormat="1" applyFont="1" applyFill="1" applyBorder="1" applyAlignment="1">
      <alignment horizontal="right" vertical="top"/>
    </xf>
    <xf numFmtId="0" fontId="66" fillId="0" borderId="23" xfId="158" applyFont="1" applyBorder="1" applyAlignment="1">
      <alignment horizontal="left" indent="1"/>
    </xf>
    <xf numFmtId="178" fontId="66" fillId="0" borderId="0" xfId="64" applyFont="1" applyFill="1" applyAlignment="1">
      <alignment horizontal="left" vertical="top"/>
    </xf>
    <xf numFmtId="178" fontId="69" fillId="0" borderId="0" xfId="64" applyFont="1" applyFill="1" applyAlignment="1">
      <alignment horizontal="left" vertical="top"/>
    </xf>
    <xf numFmtId="0" fontId="66" fillId="0" borderId="0" xfId="64" applyNumberFormat="1" applyFont="1" applyFill="1" applyAlignment="1" applyProtection="1">
      <alignment horizontal="center" vertical="top"/>
      <protection locked="0"/>
    </xf>
    <xf numFmtId="174" fontId="69" fillId="0" borderId="0" xfId="64" applyNumberFormat="1" applyFont="1" applyFill="1" applyAlignment="1">
      <alignment horizontal="right" vertical="top"/>
    </xf>
    <xf numFmtId="174" fontId="66" fillId="0" borderId="0" xfId="64" applyNumberFormat="1" applyFont="1" applyFill="1" applyAlignment="1">
      <alignment horizontal="right" vertical="top"/>
    </xf>
    <xf numFmtId="0" fontId="66" fillId="0" borderId="0" xfId="65" applyFont="1" applyAlignment="1">
      <alignment vertical="top"/>
    </xf>
    <xf numFmtId="0" fontId="66" fillId="0" borderId="24" xfId="65" applyFont="1" applyBorder="1">
      <alignment vertical="center"/>
    </xf>
    <xf numFmtId="0" fontId="85" fillId="0" borderId="0" xfId="65" applyFont="1" applyAlignment="1"/>
    <xf numFmtId="37" fontId="71" fillId="0" borderId="23" xfId="64" quotePrefix="1" applyNumberFormat="1" applyFont="1" applyFill="1" applyBorder="1" applyAlignment="1">
      <alignment horizontal="right" vertical="top"/>
    </xf>
    <xf numFmtId="178" fontId="69" fillId="0" borderId="0" xfId="64" applyFont="1" applyFill="1" applyAlignment="1">
      <alignment horizontal="right"/>
    </xf>
    <xf numFmtId="0" fontId="66" fillId="0" borderId="0" xfId="66" applyFont="1" applyAlignment="1">
      <alignment horizontal="right"/>
    </xf>
    <xf numFmtId="0" fontId="66" fillId="0" borderId="0" xfId="65" applyFont="1" applyAlignment="1">
      <alignment horizontal="right"/>
    </xf>
    <xf numFmtId="185" fontId="83" fillId="0" borderId="23" xfId="64" applyNumberFormat="1" applyFont="1" applyFill="1" applyBorder="1" applyAlignment="1">
      <alignment horizontal="right" vertical="top"/>
    </xf>
    <xf numFmtId="0" fontId="66" fillId="0" borderId="0" xfId="64" applyNumberFormat="1" applyFont="1" applyFill="1" applyAlignment="1">
      <alignment horizontal="right" vertical="top"/>
    </xf>
    <xf numFmtId="37" fontId="66" fillId="0" borderId="0" xfId="64" applyNumberFormat="1" applyFont="1" applyFill="1" applyAlignment="1">
      <alignment horizontal="right"/>
    </xf>
    <xf numFmtId="178" fontId="66" fillId="0" borderId="0" xfId="64" applyFont="1" applyFill="1" applyAlignment="1">
      <alignment horizontal="right"/>
    </xf>
    <xf numFmtId="185" fontId="84" fillId="0" borderId="23" xfId="64" applyNumberFormat="1" applyFont="1" applyFill="1" applyBorder="1" applyAlignment="1">
      <alignment horizontal="right" vertical="top"/>
    </xf>
    <xf numFmtId="0" fontId="66" fillId="0" borderId="0" xfId="158" applyFont="1" applyAlignment="1"/>
    <xf numFmtId="0" fontId="10" fillId="0" borderId="0" xfId="65" applyFont="1" applyAlignment="1">
      <alignment vertical="top" wrapText="1"/>
    </xf>
    <xf numFmtId="37" fontId="85" fillId="0" borderId="0" xfId="65" applyNumberFormat="1" applyFont="1" applyAlignment="1" applyProtection="1">
      <alignment horizontal="left"/>
      <protection locked="0"/>
    </xf>
    <xf numFmtId="37" fontId="10" fillId="0" borderId="0" xfId="65" applyNumberFormat="1" applyFont="1" applyAlignment="1" applyProtection="1">
      <protection locked="0"/>
    </xf>
    <xf numFmtId="179" fontId="69" fillId="0" borderId="0" xfId="64" applyNumberFormat="1" applyFont="1" applyFill="1" applyAlignment="1">
      <alignment horizontal="right"/>
    </xf>
    <xf numFmtId="179" fontId="66" fillId="0" borderId="0" xfId="64" applyNumberFormat="1" applyFont="1" applyFill="1" applyAlignment="1">
      <alignment horizontal="right"/>
    </xf>
    <xf numFmtId="179" fontId="68" fillId="0" borderId="23" xfId="64" applyNumberFormat="1" applyFont="1" applyFill="1" applyBorder="1" applyAlignment="1">
      <alignment horizontal="right" vertical="top"/>
    </xf>
    <xf numFmtId="179" fontId="72" fillId="0" borderId="0" xfId="65" applyNumberFormat="1" applyFont="1" applyAlignment="1">
      <alignment horizontal="right" vertical="top"/>
    </xf>
    <xf numFmtId="179" fontId="68" fillId="0" borderId="0" xfId="65" applyNumberFormat="1" applyFont="1" applyAlignment="1">
      <alignment horizontal="right" vertical="top"/>
    </xf>
    <xf numFmtId="179" fontId="69" fillId="0" borderId="7" xfId="64" applyNumberFormat="1" applyFont="1" applyFill="1" applyBorder="1" applyAlignment="1">
      <alignment horizontal="left"/>
    </xf>
    <xf numFmtId="0" fontId="81" fillId="0" borderId="23" xfId="675" applyFont="1" applyBorder="1" applyAlignment="1">
      <alignment horizontal="center"/>
    </xf>
    <xf numFmtId="179" fontId="66" fillId="37" borderId="0" xfId="65" applyNumberFormat="1" applyFont="1" applyFill="1" applyAlignment="1">
      <alignment horizontal="left"/>
    </xf>
    <xf numFmtId="179" fontId="10" fillId="0" borderId="0" xfId="244" quotePrefix="1" applyNumberFormat="1" applyFont="1" applyAlignment="1">
      <alignment horizontal="left" vertical="top" wrapText="1"/>
    </xf>
    <xf numFmtId="0" fontId="66" fillId="0" borderId="0" xfId="0" applyFont="1" applyAlignment="1">
      <alignment horizontal="left" wrapText="1"/>
    </xf>
    <xf numFmtId="179" fontId="66" fillId="0" borderId="23" xfId="64" applyNumberFormat="1" applyFont="1" applyFill="1" applyBorder="1" applyAlignment="1">
      <alignment horizontal="left"/>
    </xf>
    <xf numFmtId="37" fontId="69" fillId="0" borderId="24" xfId="64" applyNumberFormat="1" applyFont="1" applyFill="1" applyBorder="1" applyAlignment="1">
      <alignment horizontal="left"/>
    </xf>
    <xf numFmtId="185" fontId="80" fillId="0" borderId="0" xfId="735" applyNumberFormat="1" applyFont="1" applyAlignment="1">
      <alignment horizontal="right" wrapText="1"/>
    </xf>
    <xf numFmtId="184" fontId="66" fillId="0" borderId="0" xfId="64" applyNumberFormat="1" applyFont="1" applyFill="1" applyAlignment="1">
      <alignment horizontal="right"/>
    </xf>
    <xf numFmtId="184" fontId="66" fillId="0" borderId="23" xfId="64" applyNumberFormat="1" applyFont="1" applyFill="1" applyBorder="1" applyAlignment="1">
      <alignment horizontal="right"/>
    </xf>
    <xf numFmtId="184" fontId="66" fillId="0" borderId="0" xfId="158" applyNumberFormat="1" applyFont="1" applyAlignment="1"/>
    <xf numFmtId="184" fontId="66" fillId="0" borderId="7" xfId="158" applyNumberFormat="1" applyFont="1" applyBorder="1" applyAlignment="1"/>
    <xf numFmtId="184" fontId="66" fillId="0" borderId="0" xfId="64" applyNumberFormat="1" applyFont="1" applyFill="1"/>
    <xf numFmtId="184" fontId="66" fillId="0" borderId="23" xfId="158" applyNumberFormat="1" applyFont="1" applyBorder="1" applyAlignment="1"/>
    <xf numFmtId="178" fontId="66" fillId="0" borderId="23" xfId="64" applyFont="1" applyFill="1" applyBorder="1"/>
    <xf numFmtId="0" fontId="86" fillId="0" borderId="0" xfId="65" applyFont="1" applyAlignment="1"/>
    <xf numFmtId="0" fontId="87" fillId="0" borderId="0" xfId="65" applyFont="1">
      <alignment vertical="center"/>
    </xf>
    <xf numFmtId="0" fontId="86" fillId="0" borderId="0" xfId="65" applyFont="1">
      <alignment vertical="center"/>
    </xf>
    <xf numFmtId="0" fontId="80" fillId="0" borderId="23" xfId="735" applyFont="1" applyBorder="1" applyAlignment="1">
      <alignment horizontal="right" wrapText="1"/>
    </xf>
    <xf numFmtId="0" fontId="80" fillId="0" borderId="23" xfId="735" applyFont="1" applyBorder="1" applyAlignment="1">
      <alignment wrapText="1"/>
    </xf>
    <xf numFmtId="0" fontId="80" fillId="0" borderId="7" xfId="735" applyFont="1" applyBorder="1" applyAlignment="1">
      <alignment horizontal="right" wrapText="1"/>
    </xf>
    <xf numFmtId="37" fontId="69" fillId="0" borderId="0" xfId="64" applyNumberFormat="1" applyFont="1" applyFill="1" applyAlignment="1">
      <alignment horizontal="left" vertical="center"/>
    </xf>
    <xf numFmtId="181" fontId="66" fillId="0" borderId="0" xfId="64" applyNumberFormat="1" applyFont="1" applyFill="1" applyAlignment="1">
      <alignment horizontal="left" vertical="center"/>
    </xf>
    <xf numFmtId="181" fontId="66" fillId="0" borderId="7" xfId="64" applyNumberFormat="1" applyFont="1" applyFill="1" applyBorder="1" applyAlignment="1">
      <alignment horizontal="left" vertical="center"/>
    </xf>
    <xf numFmtId="37" fontId="69" fillId="0" borderId="24" xfId="64" applyNumberFormat="1" applyFont="1" applyFill="1" applyBorder="1" applyAlignment="1">
      <alignment horizontal="left" vertical="center"/>
    </xf>
    <xf numFmtId="0" fontId="69" fillId="0" borderId="0" xfId="64" applyNumberFormat="1" applyFont="1" applyFill="1" applyAlignment="1">
      <alignment horizontal="left" vertical="center"/>
    </xf>
    <xf numFmtId="181" fontId="69" fillId="0" borderId="7" xfId="64" applyNumberFormat="1" applyFont="1" applyFill="1" applyBorder="1" applyAlignment="1">
      <alignment horizontal="left" vertical="center"/>
    </xf>
    <xf numFmtId="181" fontId="66" fillId="0" borderId="23" xfId="64" applyNumberFormat="1" applyFont="1" applyFill="1" applyBorder="1" applyAlignment="1">
      <alignment horizontal="left" vertical="center"/>
    </xf>
    <xf numFmtId="186" fontId="66" fillId="0" borderId="23" xfId="64" applyNumberFormat="1" applyFont="1" applyFill="1" applyBorder="1" applyAlignment="1">
      <alignment horizontal="left" vertical="center"/>
    </xf>
    <xf numFmtId="37" fontId="69" fillId="0" borderId="13" xfId="64" applyNumberFormat="1" applyFont="1" applyFill="1" applyBorder="1" applyAlignment="1">
      <alignment horizontal="left" vertical="center"/>
    </xf>
    <xf numFmtId="37" fontId="66" fillId="0" borderId="0" xfId="64" applyNumberFormat="1" applyFont="1" applyFill="1" applyAlignment="1">
      <alignment horizontal="left" vertical="center"/>
    </xf>
    <xf numFmtId="37" fontId="66" fillId="0" borderId="24" xfId="64" applyNumberFormat="1" applyFont="1" applyFill="1" applyBorder="1" applyAlignment="1">
      <alignment horizontal="left" vertical="center"/>
    </xf>
    <xf numFmtId="0" fontId="66" fillId="0" borderId="0" xfId="64" applyNumberFormat="1" applyFont="1" applyFill="1" applyAlignment="1">
      <alignment horizontal="left" vertical="center"/>
    </xf>
    <xf numFmtId="37" fontId="66" fillId="0" borderId="13" xfId="64" applyNumberFormat="1" applyFont="1" applyFill="1" applyBorder="1" applyAlignment="1">
      <alignment horizontal="left" vertical="center"/>
    </xf>
    <xf numFmtId="185" fontId="80" fillId="0" borderId="23" xfId="690" applyNumberFormat="1" applyFont="1" applyBorder="1" applyAlignment="1">
      <alignment horizontal="center" vertical="center" wrapText="1"/>
    </xf>
    <xf numFmtId="174" fontId="80" fillId="0" borderId="24" xfId="735" applyNumberFormat="1" applyFont="1" applyBorder="1" applyAlignment="1">
      <alignment horizontal="center" vertical="center" wrapText="1"/>
    </xf>
    <xf numFmtId="185" fontId="80" fillId="0" borderId="0" xfId="735" applyNumberFormat="1" applyFont="1" applyAlignment="1">
      <alignment horizontal="center" vertical="center" wrapText="1"/>
    </xf>
    <xf numFmtId="181" fontId="66" fillId="0" borderId="23" xfId="64" applyNumberFormat="1" applyFont="1" applyFill="1" applyBorder="1" applyAlignment="1">
      <alignment horizontal="center" vertical="center"/>
    </xf>
    <xf numFmtId="181" fontId="66" fillId="0" borderId="0" xfId="64" applyNumberFormat="1" applyFont="1" applyFill="1" applyAlignment="1">
      <alignment horizontal="center" vertical="center"/>
    </xf>
    <xf numFmtId="181" fontId="66" fillId="0" borderId="11" xfId="64" applyNumberFormat="1" applyFont="1" applyFill="1" applyBorder="1" applyAlignment="1">
      <alignment horizontal="center" vertical="center"/>
    </xf>
    <xf numFmtId="37" fontId="66" fillId="0" borderId="24" xfId="64" applyNumberFormat="1" applyFont="1" applyFill="1" applyBorder="1" applyAlignment="1">
      <alignment horizontal="center" vertical="center"/>
    </xf>
    <xf numFmtId="39" fontId="66" fillId="0" borderId="0" xfId="64" applyNumberFormat="1" applyFont="1" applyFill="1" applyAlignment="1">
      <alignment horizontal="center" vertical="center"/>
    </xf>
    <xf numFmtId="0" fontId="66" fillId="0" borderId="0" xfId="158" applyFont="1" applyAlignment="1">
      <alignment horizontal="left" wrapText="1" indent="1"/>
    </xf>
    <xf numFmtId="185" fontId="81" fillId="0" borderId="0" xfId="0" applyNumberFormat="1" applyFont="1" applyAlignment="1">
      <alignment horizontal="right"/>
    </xf>
    <xf numFmtId="0" fontId="88" fillId="0" borderId="0" xfId="65" applyFont="1">
      <alignment vertical="center"/>
    </xf>
    <xf numFmtId="179" fontId="85" fillId="0" borderId="0" xfId="65" applyNumberFormat="1" applyFont="1" applyAlignment="1">
      <alignment horizontal="left"/>
    </xf>
    <xf numFmtId="37" fontId="89" fillId="0" borderId="0" xfId="65" applyNumberFormat="1" applyFont="1" applyAlignment="1">
      <alignment horizontal="left"/>
    </xf>
    <xf numFmtId="0" fontId="89" fillId="0" borderId="0" xfId="65" applyFont="1" applyAlignment="1"/>
    <xf numFmtId="0" fontId="90" fillId="0" borderId="0" xfId="65" applyFont="1">
      <alignment vertical="center"/>
    </xf>
    <xf numFmtId="0" fontId="91" fillId="0" borderId="0" xfId="65" applyFont="1">
      <alignment vertical="center"/>
    </xf>
    <xf numFmtId="0" fontId="89" fillId="0" borderId="0" xfId="65" applyFont="1">
      <alignment vertical="center"/>
    </xf>
    <xf numFmtId="179" fontId="89" fillId="0" borderId="0" xfId="65" applyNumberFormat="1" applyFont="1" applyAlignment="1">
      <alignment horizontal="left"/>
    </xf>
    <xf numFmtId="186" fontId="66" fillId="0" borderId="7" xfId="64" applyNumberFormat="1" applyFont="1" applyFill="1" applyBorder="1" applyAlignment="1" applyProtection="1">
      <alignment horizontal="right"/>
      <protection locked="0"/>
    </xf>
    <xf numFmtId="0" fontId="81" fillId="0" borderId="0" xfId="735" applyFont="1" applyAlignment="1">
      <alignment horizontal="center"/>
    </xf>
    <xf numFmtId="37" fontId="80" fillId="0" borderId="0" xfId="735" applyNumberFormat="1" applyFont="1"/>
    <xf numFmtId="37" fontId="81" fillId="0" borderId="0" xfId="735" applyNumberFormat="1" applyFont="1"/>
    <xf numFmtId="0" fontId="81" fillId="0" borderId="0" xfId="735" applyFont="1"/>
    <xf numFmtId="0" fontId="81" fillId="0" borderId="0" xfId="735" applyFont="1" applyAlignment="1">
      <alignment horizontal="left"/>
    </xf>
    <xf numFmtId="37" fontId="80" fillId="0" borderId="0" xfId="735" applyNumberFormat="1" applyFont="1" applyAlignment="1">
      <alignment wrapText="1"/>
    </xf>
    <xf numFmtId="0" fontId="81" fillId="0" borderId="23" xfId="735" applyFont="1" applyBorder="1" applyAlignment="1">
      <alignment horizontal="left"/>
    </xf>
    <xf numFmtId="0" fontId="81" fillId="0" borderId="23" xfId="735" applyFont="1" applyBorder="1" applyAlignment="1">
      <alignment horizontal="center"/>
    </xf>
    <xf numFmtId="37" fontId="80" fillId="0" borderId="23" xfId="735" applyNumberFormat="1" applyFont="1" applyBorder="1" applyAlignment="1">
      <alignment horizontal="center" wrapText="1"/>
    </xf>
    <xf numFmtId="0" fontId="81" fillId="0" borderId="23" xfId="735" applyFont="1" applyBorder="1" applyAlignment="1">
      <alignment wrapText="1"/>
    </xf>
    <xf numFmtId="0" fontId="81" fillId="0" borderId="0" xfId="735" applyFont="1" applyAlignment="1">
      <alignment horizontal="center" wrapText="1"/>
    </xf>
    <xf numFmtId="179" fontId="69" fillId="0" borderId="23" xfId="64" quotePrefix="1" applyNumberFormat="1" applyFont="1" applyFill="1" applyBorder="1"/>
    <xf numFmtId="179" fontId="66" fillId="0" borderId="23" xfId="64" quotePrefix="1" applyNumberFormat="1" applyFont="1" applyFill="1" applyBorder="1"/>
    <xf numFmtId="0" fontId="81" fillId="0" borderId="0" xfId="735" applyFont="1" applyAlignment="1">
      <alignment wrapText="1"/>
    </xf>
    <xf numFmtId="187" fontId="81" fillId="0" borderId="7" xfId="735" applyNumberFormat="1" applyFont="1" applyBorder="1" applyAlignment="1">
      <alignment horizontal="center"/>
    </xf>
    <xf numFmtId="187" fontId="80" fillId="0" borderId="23" xfId="497" applyNumberFormat="1" applyFont="1" applyBorder="1"/>
    <xf numFmtId="187" fontId="81" fillId="0" borderId="23" xfId="497" applyNumberFormat="1" applyFont="1" applyBorder="1"/>
    <xf numFmtId="49" fontId="80" fillId="0" borderId="43" xfId="735" applyNumberFormat="1" applyFont="1" applyBorder="1" applyAlignment="1">
      <alignment vertical="center" wrapText="1"/>
    </xf>
    <xf numFmtId="185" fontId="81" fillId="0" borderId="43" xfId="735" applyNumberFormat="1" applyFont="1" applyBorder="1" applyAlignment="1">
      <alignment horizontal="center"/>
    </xf>
    <xf numFmtId="185" fontId="80" fillId="0" borderId="43" xfId="497" applyNumberFormat="1" applyFont="1" applyBorder="1" applyAlignment="1">
      <alignment horizontal="left"/>
    </xf>
    <xf numFmtId="185" fontId="81" fillId="0" borderId="43" xfId="497" applyNumberFormat="1" applyFont="1" applyBorder="1" applyAlignment="1">
      <alignment horizontal="left"/>
    </xf>
    <xf numFmtId="49" fontId="81" fillId="0" borderId="0" xfId="735" applyNumberFormat="1" applyFont="1" applyAlignment="1">
      <alignment wrapText="1"/>
    </xf>
    <xf numFmtId="49" fontId="80" fillId="0" borderId="0" xfId="735" applyNumberFormat="1" applyFont="1" applyAlignment="1">
      <alignment vertical="center" wrapText="1"/>
    </xf>
    <xf numFmtId="185" fontId="81" fillId="0" borderId="0" xfId="735" applyNumberFormat="1" applyFont="1" applyAlignment="1">
      <alignment horizontal="center"/>
    </xf>
    <xf numFmtId="185" fontId="80" fillId="0" borderId="0" xfId="497" applyNumberFormat="1" applyFont="1" applyAlignment="1">
      <alignment horizontal="left"/>
    </xf>
    <xf numFmtId="185" fontId="81" fillId="0" borderId="0" xfId="497" applyNumberFormat="1" applyFont="1" applyAlignment="1">
      <alignment horizontal="left"/>
    </xf>
    <xf numFmtId="49" fontId="69" fillId="0" borderId="0" xfId="64" applyNumberFormat="1" applyFont="1" applyFill="1" applyAlignment="1">
      <alignment horizontal="left" indent="1"/>
    </xf>
    <xf numFmtId="49" fontId="81" fillId="0" borderId="0" xfId="735" applyNumberFormat="1" applyFont="1" applyAlignment="1">
      <alignment horizontal="left" vertical="center" indent="2"/>
    </xf>
    <xf numFmtId="185" fontId="80" fillId="0" borderId="0" xfId="497" applyNumberFormat="1" applyFont="1"/>
    <xf numFmtId="185" fontId="81" fillId="0" borderId="0" xfId="497" applyNumberFormat="1" applyFont="1"/>
    <xf numFmtId="49" fontId="81" fillId="0" borderId="7" xfId="735" applyNumberFormat="1" applyFont="1" applyBorder="1" applyAlignment="1">
      <alignment wrapText="1"/>
    </xf>
    <xf numFmtId="49" fontId="81" fillId="0" borderId="7" xfId="735" applyNumberFormat="1" applyFont="1" applyBorder="1"/>
    <xf numFmtId="185" fontId="81" fillId="0" borderId="7" xfId="735" applyNumberFormat="1" applyFont="1" applyBorder="1" applyAlignment="1">
      <alignment horizontal="center"/>
    </xf>
    <xf numFmtId="185" fontId="80" fillId="0" borderId="7" xfId="497" applyNumberFormat="1" applyFont="1" applyBorder="1"/>
    <xf numFmtId="185" fontId="81" fillId="0" borderId="7" xfId="497" applyNumberFormat="1" applyFont="1" applyBorder="1"/>
    <xf numFmtId="49" fontId="81" fillId="0" borderId="23" xfId="735" applyNumberFormat="1" applyFont="1" applyBorder="1" applyAlignment="1">
      <alignment wrapText="1"/>
    </xf>
    <xf numFmtId="49" fontId="81" fillId="0" borderId="23" xfId="735" applyNumberFormat="1" applyFont="1" applyBorder="1" applyAlignment="1">
      <alignment horizontal="left" vertical="center" indent="2"/>
    </xf>
    <xf numFmtId="185" fontId="80" fillId="0" borderId="23" xfId="497" applyNumberFormat="1" applyFont="1" applyBorder="1"/>
    <xf numFmtId="185" fontId="81" fillId="0" borderId="23" xfId="497" applyNumberFormat="1" applyFont="1" applyBorder="1"/>
    <xf numFmtId="49" fontId="80" fillId="0" borderId="0" xfId="735" applyNumberFormat="1" applyFont="1" applyAlignment="1">
      <alignment horizontal="left" vertical="center" indent="1"/>
    </xf>
    <xf numFmtId="49" fontId="81" fillId="0" borderId="23" xfId="735" applyNumberFormat="1" applyFont="1" applyBorder="1" applyAlignment="1">
      <alignment horizontal="left" vertical="center" wrapText="1" indent="2"/>
    </xf>
    <xf numFmtId="185" fontId="81" fillId="0" borderId="23" xfId="735" applyNumberFormat="1" applyFont="1" applyBorder="1" applyAlignment="1">
      <alignment horizontal="center"/>
    </xf>
    <xf numFmtId="49" fontId="93" fillId="0" borderId="0" xfId="735" applyNumberFormat="1" applyFont="1" applyAlignment="1">
      <alignment wrapText="1"/>
    </xf>
    <xf numFmtId="49" fontId="69" fillId="0" borderId="0" xfId="64" applyNumberFormat="1" applyFont="1" applyFill="1" applyAlignment="1">
      <alignment horizontal="left" vertical="center" indent="1"/>
    </xf>
    <xf numFmtId="185" fontId="93" fillId="0" borderId="0" xfId="735" applyNumberFormat="1" applyFont="1" applyAlignment="1">
      <alignment horizontal="center"/>
    </xf>
    <xf numFmtId="49" fontId="81" fillId="0" borderId="0" xfId="735" applyNumberFormat="1" applyFont="1" applyAlignment="1">
      <alignment horizontal="left" vertical="center" wrapText="1" indent="2"/>
    </xf>
    <xf numFmtId="187" fontId="81" fillId="0" borderId="13" xfId="735" applyNumberFormat="1" applyFont="1" applyBorder="1" applyAlignment="1">
      <alignment horizontal="center"/>
    </xf>
    <xf numFmtId="187" fontId="80" fillId="0" borderId="24" xfId="497" applyNumberFormat="1" applyFont="1" applyBorder="1"/>
    <xf numFmtId="187" fontId="81" fillId="0" borderId="24" xfId="497" applyNumberFormat="1" applyFont="1" applyBorder="1"/>
    <xf numFmtId="49" fontId="72" fillId="0" borderId="0" xfId="158" quotePrefix="1" applyNumberFormat="1" applyFont="1" applyAlignment="1">
      <alignment horizontal="center" vertical="top"/>
    </xf>
    <xf numFmtId="0" fontId="81" fillId="0" borderId="0" xfId="735" applyFont="1" applyAlignment="1">
      <alignment vertical="center" wrapText="1"/>
    </xf>
    <xf numFmtId="37" fontId="81" fillId="0" borderId="0" xfId="735" applyNumberFormat="1" applyFont="1" applyAlignment="1">
      <alignment wrapText="1"/>
    </xf>
    <xf numFmtId="0" fontId="10" fillId="0" borderId="0" xfId="65" applyFont="1" applyAlignment="1">
      <alignment horizontal="left" vertical="top" wrapText="1" indent="1"/>
    </xf>
    <xf numFmtId="0" fontId="10" fillId="0" borderId="0" xfId="65" applyFont="1" applyAlignment="1">
      <alignment horizontal="left" vertical="top" indent="1"/>
    </xf>
    <xf numFmtId="37" fontId="10" fillId="0" borderId="0" xfId="158" quotePrefix="1" applyNumberFormat="1" applyFont="1" applyAlignment="1">
      <alignment horizontal="center" vertical="top"/>
    </xf>
    <xf numFmtId="0" fontId="10" fillId="0" borderId="0" xfId="735" applyFont="1" applyAlignment="1">
      <alignment horizontal="left" vertical="top" wrapText="1"/>
    </xf>
    <xf numFmtId="0" fontId="66" fillId="0" borderId="0" xfId="65" applyFont="1" applyAlignment="1">
      <alignment horizontal="left" vertical="top"/>
    </xf>
    <xf numFmtId="0" fontId="66" fillId="0" borderId="0" xfId="158" applyFont="1" applyAlignment="1">
      <alignment horizontal="left" vertical="center" indent="1"/>
    </xf>
    <xf numFmtId="0" fontId="66" fillId="0" borderId="0" xfId="158" applyFont="1" applyAlignment="1">
      <alignment horizontal="left" wrapText="1"/>
    </xf>
    <xf numFmtId="0" fontId="66" fillId="0" borderId="23" xfId="158" applyFont="1" applyBorder="1" applyAlignment="1">
      <alignment horizontal="left"/>
    </xf>
    <xf numFmtId="0" fontId="6" fillId="0" borderId="0" xfId="0" applyFont="1" applyAlignment="1">
      <alignment wrapText="1"/>
    </xf>
    <xf numFmtId="179" fontId="66" fillId="0" borderId="0" xfId="64" applyNumberFormat="1" applyFont="1" applyFill="1" applyAlignment="1">
      <alignment horizontal="left" indent="1"/>
    </xf>
    <xf numFmtId="179" fontId="66" fillId="0" borderId="13" xfId="64" applyNumberFormat="1" applyFont="1" applyFill="1" applyBorder="1" applyAlignment="1">
      <alignment horizontal="left" indent="1"/>
    </xf>
    <xf numFmtId="187" fontId="81" fillId="0" borderId="0" xfId="0" applyNumberFormat="1" applyFont="1"/>
    <xf numFmtId="185" fontId="81" fillId="0" borderId="23" xfId="0" applyNumberFormat="1" applyFont="1" applyBorder="1"/>
    <xf numFmtId="185" fontId="81" fillId="0" borderId="43" xfId="0" applyNumberFormat="1" applyFont="1" applyBorder="1"/>
    <xf numFmtId="185" fontId="81" fillId="0" borderId="0" xfId="0" applyNumberFormat="1" applyFont="1"/>
    <xf numFmtId="187" fontId="81" fillId="0" borderId="24" xfId="0" applyNumberFormat="1" applyFont="1" applyBorder="1"/>
    <xf numFmtId="185" fontId="81" fillId="0" borderId="49" xfId="0" applyNumberFormat="1" applyFont="1" applyBorder="1" applyAlignment="1">
      <alignment horizontal="left"/>
    </xf>
    <xf numFmtId="185" fontId="81" fillId="0" borderId="43" xfId="0" applyNumberFormat="1" applyFont="1" applyBorder="1" applyAlignment="1">
      <alignment horizontal="left"/>
    </xf>
    <xf numFmtId="185" fontId="81" fillId="0" borderId="0" xfId="0" applyNumberFormat="1" applyFont="1" applyAlignment="1">
      <alignment horizontal="left"/>
    </xf>
    <xf numFmtId="185" fontId="81" fillId="0" borderId="7" xfId="0" applyNumberFormat="1" applyFont="1" applyBorder="1"/>
    <xf numFmtId="185" fontId="81" fillId="0" borderId="0" xfId="735" applyNumberFormat="1" applyFont="1" applyAlignment="1">
      <alignment horizontal="left"/>
    </xf>
    <xf numFmtId="185" fontId="81" fillId="0" borderId="0" xfId="735" applyNumberFormat="1" applyFont="1"/>
    <xf numFmtId="185" fontId="81" fillId="0" borderId="23" xfId="735" applyNumberFormat="1" applyFont="1" applyBorder="1" applyAlignment="1">
      <alignment horizontal="left"/>
    </xf>
    <xf numFmtId="185" fontId="81" fillId="0" borderId="23" xfId="735" applyNumberFormat="1" applyFont="1" applyBorder="1"/>
    <xf numFmtId="185" fontId="81" fillId="0" borderId="7" xfId="735" applyNumberFormat="1" applyFont="1" applyBorder="1"/>
    <xf numFmtId="185" fontId="81" fillId="0" borderId="7" xfId="735" applyNumberFormat="1" applyFont="1" applyBorder="1" applyAlignment="1">
      <alignment horizontal="left"/>
    </xf>
    <xf numFmtId="185" fontId="81" fillId="0" borderId="0" xfId="735" applyNumberFormat="1" applyFont="1" applyAlignment="1">
      <alignment horizontal="right"/>
    </xf>
    <xf numFmtId="185" fontId="81" fillId="0" borderId="23" xfId="735" applyNumberFormat="1" applyFont="1" applyBorder="1" applyAlignment="1">
      <alignment horizontal="right"/>
    </xf>
    <xf numFmtId="185" fontId="81" fillId="0" borderId="7" xfId="735" applyNumberFormat="1" applyFont="1" applyBorder="1" applyAlignment="1">
      <alignment horizontal="right"/>
    </xf>
    <xf numFmtId="0" fontId="92" fillId="0" borderId="43" xfId="0" applyFont="1" applyBorder="1"/>
    <xf numFmtId="187" fontId="81" fillId="0" borderId="0" xfId="0" applyNumberFormat="1" applyFont="1" applyAlignment="1">
      <alignment horizontal="left"/>
    </xf>
    <xf numFmtId="185" fontId="80" fillId="0" borderId="0" xfId="0" applyNumberFormat="1" applyFont="1" applyAlignment="1">
      <alignment horizontal="right"/>
    </xf>
    <xf numFmtId="185" fontId="80" fillId="0" borderId="43" xfId="0" applyNumberFormat="1" applyFont="1" applyBorder="1" applyAlignment="1">
      <alignment horizontal="left"/>
    </xf>
    <xf numFmtId="185" fontId="80" fillId="0" borderId="23" xfId="0" applyNumberFormat="1" applyFont="1" applyBorder="1"/>
    <xf numFmtId="187" fontId="80" fillId="0" borderId="49" xfId="0" applyNumberFormat="1" applyFont="1" applyBorder="1" applyAlignment="1">
      <alignment horizontal="left"/>
    </xf>
    <xf numFmtId="187" fontId="81" fillId="0" borderId="49" xfId="0" applyNumberFormat="1" applyFont="1" applyBorder="1" applyAlignment="1">
      <alignment horizontal="left"/>
    </xf>
    <xf numFmtId="187" fontId="80" fillId="0" borderId="0" xfId="0" applyNumberFormat="1" applyFont="1" applyAlignment="1">
      <alignment horizontal="left"/>
    </xf>
    <xf numFmtId="187" fontId="80" fillId="0" borderId="13" xfId="0" applyNumberFormat="1" applyFont="1" applyBorder="1" applyAlignment="1">
      <alignment horizontal="left"/>
    </xf>
    <xf numFmtId="187" fontId="81" fillId="0" borderId="13" xfId="0" applyNumberFormat="1" applyFont="1" applyBorder="1"/>
    <xf numFmtId="185" fontId="80" fillId="0" borderId="0" xfId="0" applyNumberFormat="1" applyFont="1" applyAlignment="1">
      <alignment horizontal="left"/>
    </xf>
    <xf numFmtId="0" fontId="69" fillId="0" borderId="24" xfId="65" applyFont="1" applyBorder="1">
      <alignment vertical="center"/>
    </xf>
    <xf numFmtId="173" fontId="69" fillId="0" borderId="43" xfId="244" applyFont="1" applyBorder="1" applyAlignment="1">
      <alignment horizontal="left" vertical="center"/>
    </xf>
    <xf numFmtId="0" fontId="66" fillId="0" borderId="36" xfId="158" applyFont="1" applyBorder="1" applyAlignment="1">
      <alignment horizontal="left" vertical="top"/>
    </xf>
    <xf numFmtId="181" fontId="66" fillId="0" borderId="43" xfId="64" applyNumberFormat="1" applyFont="1" applyFill="1" applyBorder="1" applyAlignment="1">
      <alignment horizontal="center" vertical="center"/>
    </xf>
    <xf numFmtId="188" fontId="80" fillId="0" borderId="0" xfId="735" applyNumberFormat="1" applyFont="1" applyAlignment="1">
      <alignment horizontal="center" vertical="center" wrapText="1"/>
    </xf>
    <xf numFmtId="188" fontId="66" fillId="0" borderId="0" xfId="64" applyNumberFormat="1" applyFont="1" applyFill="1" applyAlignment="1">
      <alignment horizontal="center" vertical="center"/>
    </xf>
    <xf numFmtId="185" fontId="80" fillId="0" borderId="43" xfId="685" applyNumberFormat="1" applyFont="1" applyBorder="1" applyAlignment="1">
      <alignment horizontal="center" vertical="center" wrapText="1"/>
    </xf>
    <xf numFmtId="185" fontId="80" fillId="0" borderId="23" xfId="685" applyNumberFormat="1" applyFont="1" applyBorder="1" applyAlignment="1">
      <alignment horizontal="center" vertical="center" wrapText="1"/>
    </xf>
    <xf numFmtId="185" fontId="80" fillId="0" borderId="0" xfId="685" applyNumberFormat="1" applyFont="1" applyAlignment="1">
      <alignment horizontal="center" vertical="center" wrapText="1"/>
    </xf>
    <xf numFmtId="185" fontId="80" fillId="0" borderId="43" xfId="731" applyNumberFormat="1" applyFont="1" applyBorder="1" applyAlignment="1">
      <alignment horizontal="center" vertical="center" wrapText="1"/>
    </xf>
    <xf numFmtId="185" fontId="80" fillId="0" borderId="0" xfId="731" applyNumberFormat="1" applyFont="1" applyAlignment="1">
      <alignment horizontal="center" vertical="center" wrapText="1"/>
    </xf>
    <xf numFmtId="185" fontId="80" fillId="0" borderId="23" xfId="731" applyNumberFormat="1" applyFont="1" applyBorder="1" applyAlignment="1">
      <alignment horizontal="center" vertical="center" wrapText="1"/>
    </xf>
    <xf numFmtId="185" fontId="80" fillId="0" borderId="43" xfId="69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left" wrapText="1"/>
    </xf>
    <xf numFmtId="0" fontId="9" fillId="0" borderId="0" xfId="65" applyFont="1" applyAlignment="1">
      <alignment horizontal="right"/>
    </xf>
    <xf numFmtId="189" fontId="80" fillId="0" borderId="43" xfId="776" applyNumberFormat="1" applyFont="1" applyBorder="1" applyAlignment="1">
      <alignment horizontal="right"/>
    </xf>
    <xf numFmtId="189" fontId="80" fillId="0" borderId="23" xfId="776" applyNumberFormat="1" applyFont="1" applyBorder="1" applyAlignment="1">
      <alignment horizontal="right"/>
    </xf>
    <xf numFmtId="189" fontId="80" fillId="0" borderId="0" xfId="0" applyNumberFormat="1" applyFont="1" applyAlignment="1">
      <alignment horizontal="right"/>
    </xf>
    <xf numFmtId="189" fontId="80" fillId="0" borderId="0" xfId="776" applyNumberFormat="1" applyFont="1" applyBorder="1" applyAlignment="1">
      <alignment horizontal="right"/>
    </xf>
    <xf numFmtId="189" fontId="69" fillId="0" borderId="0" xfId="64" applyNumberFormat="1" applyFont="1" applyFill="1" applyAlignment="1" applyProtection="1">
      <alignment horizontal="right"/>
      <protection locked="0"/>
    </xf>
    <xf numFmtId="189" fontId="80" fillId="0" borderId="23" xfId="775" applyNumberFormat="1" applyFont="1" applyBorder="1" applyAlignment="1">
      <alignment wrapText="1"/>
    </xf>
    <xf numFmtId="189" fontId="80" fillId="0" borderId="0" xfId="0" applyNumberFormat="1" applyFont="1"/>
    <xf numFmtId="189" fontId="80" fillId="0" borderId="24" xfId="0" applyNumberFormat="1" applyFont="1" applyBorder="1"/>
    <xf numFmtId="189" fontId="81" fillId="0" borderId="43" xfId="0" applyNumberFormat="1" applyFont="1" applyBorder="1"/>
    <xf numFmtId="189" fontId="81" fillId="0" borderId="23" xfId="0" applyNumberFormat="1" applyFont="1" applyBorder="1"/>
    <xf numFmtId="189" fontId="81" fillId="0" borderId="0" xfId="0" applyNumberFormat="1" applyFont="1"/>
    <xf numFmtId="189" fontId="81" fillId="0" borderId="24" xfId="0" applyNumberFormat="1" applyFont="1" applyBorder="1"/>
    <xf numFmtId="188" fontId="80" fillId="0" borderId="0" xfId="777" quotePrefix="1" applyNumberFormat="1" applyFont="1" applyFill="1" applyBorder="1" applyAlignment="1">
      <alignment horizontal="right" wrapText="1"/>
    </xf>
    <xf numFmtId="188" fontId="81" fillId="0" borderId="0" xfId="0" applyNumberFormat="1" applyFont="1" applyAlignment="1">
      <alignment horizontal="right"/>
    </xf>
    <xf numFmtId="189" fontId="80" fillId="0" borderId="23" xfId="0" applyNumberFormat="1" applyFont="1" applyBorder="1"/>
    <xf numFmtId="189" fontId="80" fillId="0" borderId="43" xfId="0" applyNumberFormat="1" applyFont="1" applyBorder="1" applyAlignment="1">
      <alignment horizontal="left"/>
    </xf>
    <xf numFmtId="189" fontId="80" fillId="0" borderId="0" xfId="0" applyNumberFormat="1" applyFont="1" applyAlignment="1">
      <alignment horizontal="left"/>
    </xf>
    <xf numFmtId="189" fontId="80" fillId="0" borderId="7" xfId="0" applyNumberFormat="1" applyFont="1" applyBorder="1"/>
    <xf numFmtId="189" fontId="81" fillId="0" borderId="43" xfId="0" applyNumberFormat="1" applyFont="1" applyBorder="1" applyAlignment="1">
      <alignment horizontal="left"/>
    </xf>
    <xf numFmtId="189" fontId="81" fillId="0" borderId="0" xfId="0" applyNumberFormat="1" applyFont="1" applyAlignment="1">
      <alignment horizontal="left"/>
    </xf>
    <xf numFmtId="189" fontId="81" fillId="0" borderId="7" xfId="0" applyNumberFormat="1" applyFont="1" applyBorder="1"/>
    <xf numFmtId="187" fontId="80" fillId="0" borderId="23" xfId="690" applyNumberFormat="1" applyFont="1" applyBorder="1" applyAlignment="1">
      <alignment horizontal="center" vertical="center" wrapText="1"/>
    </xf>
    <xf numFmtId="189" fontId="69" fillId="0" borderId="0" xfId="777" applyNumberFormat="1" applyFont="1" applyFill="1" applyAlignment="1" applyProtection="1">
      <alignment horizontal="right"/>
      <protection locked="0"/>
    </xf>
    <xf numFmtId="189" fontId="69" fillId="0" borderId="7" xfId="64" applyNumberFormat="1" applyFont="1" applyFill="1" applyBorder="1" applyAlignment="1" applyProtection="1">
      <alignment horizontal="right"/>
      <protection locked="0"/>
    </xf>
    <xf numFmtId="189" fontId="69" fillId="0" borderId="24" xfId="777" applyNumberFormat="1" applyFont="1" applyFill="1" applyBorder="1" applyAlignment="1" applyProtection="1">
      <alignment horizontal="right"/>
      <protection locked="0"/>
    </xf>
    <xf numFmtId="189" fontId="69" fillId="0" borderId="0" xfId="64" applyNumberFormat="1" applyFont="1" applyFill="1" applyAlignment="1">
      <alignment horizontal="right"/>
    </xf>
    <xf numFmtId="189" fontId="69" fillId="0" borderId="7" xfId="776" applyNumberFormat="1" applyFont="1" applyFill="1" applyBorder="1" applyAlignment="1" applyProtection="1">
      <alignment horizontal="right"/>
      <protection locked="0"/>
    </xf>
    <xf numFmtId="189" fontId="69" fillId="0" borderId="23" xfId="64" applyNumberFormat="1" applyFont="1" applyFill="1" applyBorder="1" applyAlignment="1" applyProtection="1">
      <alignment horizontal="right"/>
      <protection locked="0"/>
    </xf>
    <xf numFmtId="189" fontId="69" fillId="0" borderId="13" xfId="777" applyNumberFormat="1" applyFont="1" applyFill="1" applyBorder="1" applyAlignment="1" applyProtection="1">
      <alignment horizontal="right"/>
      <protection locked="0"/>
    </xf>
    <xf numFmtId="189" fontId="66" fillId="0" borderId="0" xfId="777" applyNumberFormat="1" applyFont="1" applyFill="1" applyAlignment="1">
      <alignment horizontal="right"/>
    </xf>
    <xf numFmtId="189" fontId="66" fillId="0" borderId="0" xfId="64" applyNumberFormat="1" applyFont="1" applyFill="1" applyAlignment="1">
      <alignment horizontal="right"/>
    </xf>
    <xf numFmtId="189" fontId="66" fillId="0" borderId="7" xfId="64" applyNumberFormat="1" applyFont="1" applyFill="1" applyBorder="1" applyAlignment="1">
      <alignment horizontal="right"/>
    </xf>
    <xf numFmtId="189" fontId="66" fillId="0" borderId="23" xfId="64" applyNumberFormat="1" applyFont="1" applyFill="1" applyBorder="1" applyAlignment="1">
      <alignment horizontal="right"/>
    </xf>
    <xf numFmtId="189" fontId="66" fillId="0" borderId="24" xfId="777" applyNumberFormat="1" applyFont="1" applyFill="1" applyBorder="1" applyAlignment="1">
      <alignment horizontal="right"/>
    </xf>
    <xf numFmtId="189" fontId="66" fillId="0" borderId="7" xfId="776" applyNumberFormat="1" applyFont="1" applyFill="1" applyBorder="1" applyAlignment="1">
      <alignment horizontal="right"/>
    </xf>
    <xf numFmtId="189" fontId="66" fillId="0" borderId="23" xfId="776" applyNumberFormat="1" applyFont="1" applyFill="1" applyBorder="1" applyAlignment="1">
      <alignment horizontal="right"/>
    </xf>
    <xf numFmtId="189" fontId="66" fillId="0" borderId="13" xfId="777" applyNumberFormat="1" applyFont="1" applyFill="1" applyBorder="1" applyAlignment="1">
      <alignment horizontal="right"/>
    </xf>
    <xf numFmtId="37" fontId="85" fillId="0" borderId="0" xfId="65" applyNumberFormat="1" applyFont="1" applyAlignment="1" applyProtection="1">
      <alignment horizontal="center"/>
      <protection locked="0"/>
    </xf>
    <xf numFmtId="37" fontId="66" fillId="0" borderId="0" xfId="65" applyNumberFormat="1" applyFont="1" applyAlignment="1" applyProtection="1">
      <alignment horizontal="center"/>
      <protection locked="0"/>
    </xf>
    <xf numFmtId="189" fontId="80" fillId="0" borderId="43" xfId="0" applyNumberFormat="1" applyFont="1" applyBorder="1"/>
    <xf numFmtId="189" fontId="80" fillId="0" borderId="49" xfId="0" applyNumberFormat="1" applyFont="1" applyBorder="1" applyAlignment="1">
      <alignment horizontal="left"/>
    </xf>
    <xf numFmtId="189" fontId="81" fillId="0" borderId="0" xfId="0" applyNumberFormat="1" applyFont="1" applyAlignment="1">
      <alignment horizontal="right"/>
    </xf>
    <xf numFmtId="189" fontId="81" fillId="0" borderId="49" xfId="0" applyNumberFormat="1" applyFont="1" applyBorder="1" applyAlignment="1">
      <alignment horizontal="left"/>
    </xf>
    <xf numFmtId="185" fontId="66" fillId="0" borderId="0" xfId="64" applyNumberFormat="1" applyFont="1" applyFill="1" applyAlignment="1" applyProtection="1">
      <alignment horizontal="right"/>
      <protection locked="0"/>
    </xf>
    <xf numFmtId="185" fontId="66" fillId="0" borderId="23" xfId="64" applyNumberFormat="1" applyFont="1" applyFill="1" applyBorder="1" applyAlignment="1" applyProtection="1">
      <alignment horizontal="right"/>
      <protection locked="0"/>
    </xf>
    <xf numFmtId="185" fontId="69" fillId="0" borderId="23" xfId="64" applyNumberFormat="1" applyFont="1" applyFill="1" applyBorder="1" applyAlignment="1" applyProtection="1">
      <alignment horizontal="right"/>
      <protection locked="0"/>
    </xf>
    <xf numFmtId="185" fontId="69" fillId="0" borderId="0" xfId="64" applyNumberFormat="1" applyFont="1" applyFill="1" applyAlignment="1" applyProtection="1">
      <alignment horizontal="right"/>
      <protection locked="0"/>
    </xf>
    <xf numFmtId="0" fontId="95" fillId="0" borderId="43" xfId="0" applyFont="1" applyBorder="1"/>
    <xf numFmtId="179" fontId="9" fillId="0" borderId="0" xfId="244" quotePrefix="1" applyNumberFormat="1" applyFont="1" applyAlignment="1">
      <alignment horizontal="left" vertical="top" wrapText="1"/>
    </xf>
    <xf numFmtId="185" fontId="66" fillId="0" borderId="13" xfId="64" applyNumberFormat="1" applyFont="1" applyFill="1" applyBorder="1" applyAlignment="1" applyProtection="1">
      <alignment horizontal="right"/>
      <protection locked="0"/>
    </xf>
    <xf numFmtId="185" fontId="69" fillId="0" borderId="13" xfId="64" applyNumberFormat="1" applyFont="1" applyFill="1" applyBorder="1" applyAlignment="1" applyProtection="1">
      <alignment horizontal="right"/>
      <protection locked="0"/>
    </xf>
    <xf numFmtId="0" fontId="95" fillId="0" borderId="43" xfId="0" applyFont="1" applyBorder="1" applyAlignment="1">
      <alignment horizontal="center"/>
    </xf>
    <xf numFmtId="185" fontId="80" fillId="0" borderId="23" xfId="0" applyNumberFormat="1" applyFont="1" applyBorder="1" applyAlignment="1">
      <alignment horizontal="left"/>
    </xf>
    <xf numFmtId="185" fontId="80" fillId="0" borderId="7" xfId="0" applyNumberFormat="1" applyFont="1" applyBorder="1" applyAlignment="1">
      <alignment horizontal="left"/>
    </xf>
    <xf numFmtId="187" fontId="80" fillId="0" borderId="24" xfId="0" applyNumberFormat="1" applyFont="1" applyBorder="1" applyAlignment="1">
      <alignment horizontal="left"/>
    </xf>
    <xf numFmtId="179" fontId="9" fillId="0" borderId="0" xfId="65" applyNumberFormat="1" applyFont="1" applyAlignment="1">
      <alignment horizontal="right"/>
    </xf>
    <xf numFmtId="179" fontId="69" fillId="0" borderId="0" xfId="65" applyNumberFormat="1" applyFont="1" applyAlignment="1">
      <alignment horizontal="right"/>
    </xf>
    <xf numFmtId="189" fontId="81" fillId="0" borderId="7" xfId="735" applyNumberFormat="1" applyFont="1" applyBorder="1"/>
    <xf numFmtId="189" fontId="81" fillId="0" borderId="7" xfId="735" applyNumberFormat="1" applyFont="1" applyBorder="1" applyAlignment="1">
      <alignment horizontal="left"/>
    </xf>
    <xf numFmtId="189" fontId="80" fillId="0" borderId="24" xfId="735" applyNumberFormat="1" applyFont="1" applyBorder="1"/>
    <xf numFmtId="189" fontId="81" fillId="0" borderId="13" xfId="735" applyNumberFormat="1" applyFont="1" applyBorder="1"/>
    <xf numFmtId="189" fontId="81" fillId="0" borderId="0" xfId="735" applyNumberFormat="1" applyFont="1"/>
    <xf numFmtId="189" fontId="81" fillId="0" borderId="23" xfId="735" applyNumberFormat="1" applyFont="1" applyBorder="1"/>
    <xf numFmtId="189" fontId="81" fillId="0" borderId="23" xfId="735" applyNumberFormat="1" applyFont="1" applyBorder="1" applyAlignment="1">
      <alignment horizontal="left"/>
    </xf>
    <xf numFmtId="189" fontId="81" fillId="0" borderId="7" xfId="735" applyNumberFormat="1" applyFont="1" applyBorder="1" applyAlignment="1">
      <alignment horizontal="right"/>
    </xf>
    <xf numFmtId="189" fontId="81" fillId="0" borderId="7" xfId="735" applyNumberFormat="1" applyFont="1" applyBorder="1" applyAlignment="1">
      <alignment horizontal="center"/>
    </xf>
    <xf numFmtId="189" fontId="80" fillId="0" borderId="24" xfId="735" applyNumberFormat="1" applyFont="1" applyBorder="1" applyAlignment="1">
      <alignment horizontal="center"/>
    </xf>
    <xf numFmtId="185" fontId="80" fillId="0" borderId="24" xfId="735" applyNumberFormat="1" applyFont="1" applyBorder="1"/>
    <xf numFmtId="189" fontId="81" fillId="0" borderId="24" xfId="735" applyNumberFormat="1" applyFont="1" applyBorder="1" applyAlignment="1">
      <alignment horizontal="center"/>
    </xf>
    <xf numFmtId="173" fontId="66" fillId="0" borderId="24" xfId="244" applyFont="1" applyBorder="1" applyAlignment="1">
      <alignment horizontal="left" vertical="center"/>
    </xf>
    <xf numFmtId="0" fontId="69" fillId="0" borderId="0" xfId="158" applyFont="1" applyAlignment="1">
      <alignment horizontal="left"/>
    </xf>
    <xf numFmtId="0" fontId="69" fillId="0" borderId="0" xfId="158" applyFont="1" applyAlignment="1"/>
    <xf numFmtId="179" fontId="69" fillId="0" borderId="23" xfId="64" applyNumberFormat="1" applyFont="1" applyFill="1" applyBorder="1" applyAlignment="1">
      <alignment horizontal="left"/>
    </xf>
    <xf numFmtId="0" fontId="66" fillId="0" borderId="7" xfId="0" applyFont="1" applyBorder="1"/>
    <xf numFmtId="185" fontId="66" fillId="0" borderId="7" xfId="64" applyNumberFormat="1" applyFont="1" applyFill="1" applyBorder="1" applyAlignment="1" applyProtection="1">
      <alignment horizontal="right"/>
      <protection locked="0"/>
    </xf>
    <xf numFmtId="185" fontId="80" fillId="0" borderId="0" xfId="0" applyNumberFormat="1" applyFont="1"/>
    <xf numFmtId="185" fontId="81" fillId="0" borderId="24" xfId="735" applyNumberFormat="1" applyFont="1" applyBorder="1"/>
    <xf numFmtId="0" fontId="73" fillId="36" borderId="37" xfId="0" applyFont="1" applyFill="1" applyBorder="1" applyAlignment="1">
      <alignment horizontal="center"/>
    </xf>
    <xf numFmtId="0" fontId="73" fillId="36" borderId="36" xfId="0" applyFont="1" applyFill="1" applyBorder="1" applyAlignment="1">
      <alignment horizontal="center"/>
    </xf>
    <xf numFmtId="0" fontId="73" fillId="36" borderId="38" xfId="0" applyFont="1" applyFill="1" applyBorder="1" applyAlignment="1">
      <alignment horizontal="center"/>
    </xf>
    <xf numFmtId="0" fontId="62" fillId="36" borderId="39" xfId="0" applyFont="1" applyFill="1" applyBorder="1" applyAlignment="1">
      <alignment horizontal="center"/>
    </xf>
    <xf numFmtId="0" fontId="62" fillId="36" borderId="7" xfId="0" applyFont="1" applyFill="1" applyBorder="1" applyAlignment="1">
      <alignment horizontal="center"/>
    </xf>
    <xf numFmtId="0" fontId="62" fillId="36" borderId="40" xfId="0" applyFont="1" applyFill="1" applyBorder="1" applyAlignment="1">
      <alignment horizontal="center"/>
    </xf>
    <xf numFmtId="0" fontId="62" fillId="36" borderId="41" xfId="0" applyFont="1" applyFill="1" applyBorder="1" applyAlignment="1">
      <alignment horizontal="center"/>
    </xf>
    <xf numFmtId="0" fontId="62" fillId="36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top" wrapText="1"/>
    </xf>
    <xf numFmtId="37" fontId="69" fillId="0" borderId="0" xfId="64" applyNumberFormat="1" applyFont="1" applyFill="1" applyAlignment="1">
      <alignment horizontal="left"/>
    </xf>
    <xf numFmtId="37" fontId="69" fillId="0" borderId="11" xfId="64" applyNumberFormat="1" applyFont="1" applyFill="1" applyBorder="1" applyAlignment="1">
      <alignment horizontal="left"/>
    </xf>
    <xf numFmtId="37" fontId="66" fillId="0" borderId="23" xfId="64" applyNumberFormat="1" applyFont="1" applyFill="1" applyBorder="1" applyAlignment="1">
      <alignment horizontal="left"/>
    </xf>
    <xf numFmtId="0" fontId="10" fillId="0" borderId="48" xfId="0" applyFont="1" applyBorder="1" applyAlignment="1">
      <alignment horizontal="left" vertical="top" wrapText="1"/>
    </xf>
    <xf numFmtId="37" fontId="69" fillId="0" borderId="0" xfId="64" applyNumberFormat="1" applyFont="1" applyFill="1" applyAlignment="1">
      <alignment horizontal="right" wrapText="1"/>
    </xf>
    <xf numFmtId="37" fontId="69" fillId="0" borderId="23" xfId="64" applyNumberFormat="1" applyFont="1" applyFill="1" applyBorder="1" applyAlignment="1">
      <alignment horizontal="right" wrapText="1"/>
    </xf>
    <xf numFmtId="37" fontId="66" fillId="0" borderId="0" xfId="64" applyNumberFormat="1" applyFont="1" applyFill="1" applyAlignment="1">
      <alignment horizontal="left"/>
    </xf>
    <xf numFmtId="49" fontId="80" fillId="0" borderId="7" xfId="735" applyNumberFormat="1" applyFont="1" applyBorder="1" applyAlignment="1">
      <alignment vertical="center" wrapText="1"/>
    </xf>
    <xf numFmtId="0" fontId="92" fillId="0" borderId="0" xfId="735" applyFont="1" applyAlignment="1">
      <alignment horizontal="left" wrapText="1"/>
    </xf>
    <xf numFmtId="49" fontId="80" fillId="0" borderId="43" xfId="735" applyNumberFormat="1" applyFont="1" applyBorder="1" applyAlignment="1">
      <alignment vertical="center" wrapText="1"/>
    </xf>
    <xf numFmtId="49" fontId="80" fillId="0" borderId="24" xfId="735" applyNumberFormat="1" applyFont="1" applyBorder="1" applyAlignment="1">
      <alignment vertical="center" wrapText="1"/>
    </xf>
    <xf numFmtId="0" fontId="80" fillId="0" borderId="0" xfId="735" applyFont="1" applyAlignment="1">
      <alignment horizontal="left"/>
    </xf>
    <xf numFmtId="0" fontId="81" fillId="0" borderId="0" xfId="735" applyFont="1" applyAlignment="1">
      <alignment horizontal="left"/>
    </xf>
    <xf numFmtId="178" fontId="66" fillId="0" borderId="23" xfId="64" applyFont="1" applyFill="1" applyBorder="1" applyAlignment="1">
      <alignment horizontal="left"/>
    </xf>
    <xf numFmtId="178" fontId="66" fillId="0" borderId="0" xfId="64" applyFont="1" applyFill="1" applyAlignment="1">
      <alignment horizontal="left" wrapText="1"/>
    </xf>
    <xf numFmtId="178" fontId="66" fillId="0" borderId="0" xfId="64" applyFont="1" applyFill="1" applyAlignment="1">
      <alignment horizontal="left"/>
    </xf>
    <xf numFmtId="178" fontId="66" fillId="0" borderId="23" xfId="64" applyFont="1" applyFill="1" applyBorder="1" applyAlignment="1">
      <alignment horizontal="left" wrapText="1"/>
    </xf>
    <xf numFmtId="0" fontId="69" fillId="0" borderId="23" xfId="65" applyFont="1" applyBorder="1" applyAlignment="1">
      <alignment horizontal="center" wrapText="1"/>
    </xf>
    <xf numFmtId="0" fontId="69" fillId="0" borderId="23" xfId="65" applyFont="1" applyBorder="1" applyAlignment="1">
      <alignment horizontal="center"/>
    </xf>
    <xf numFmtId="0" fontId="10" fillId="0" borderId="47" xfId="0" applyFont="1" applyBorder="1" applyAlignment="1">
      <alignment vertical="top"/>
    </xf>
    <xf numFmtId="0" fontId="69" fillId="0" borderId="23" xfId="158" applyFont="1" applyBorder="1" applyAlignment="1">
      <alignment horizontal="center"/>
    </xf>
    <xf numFmtId="0" fontId="10" fillId="0" borderId="46" xfId="65" applyFont="1" applyBorder="1" applyAlignment="1">
      <alignment vertical="top" wrapText="1"/>
    </xf>
    <xf numFmtId="0" fontId="10" fillId="0" borderId="0" xfId="65" applyFont="1" applyAlignment="1">
      <alignment vertical="top" wrapText="1"/>
    </xf>
    <xf numFmtId="179" fontId="69" fillId="0" borderId="0" xfId="64" applyNumberFormat="1" applyFont="1" applyFill="1" applyAlignment="1">
      <alignment horizontal="left"/>
    </xf>
    <xf numFmtId="179" fontId="66" fillId="0" borderId="0" xfId="64" applyNumberFormat="1" applyFont="1" applyFill="1" applyAlignment="1">
      <alignment horizontal="left" wrapText="1"/>
    </xf>
    <xf numFmtId="179" fontId="69" fillId="0" borderId="7" xfId="64" applyNumberFormat="1" applyFont="1" applyFill="1" applyBorder="1" applyAlignment="1">
      <alignment horizontal="left" wrapText="1"/>
    </xf>
    <xf numFmtId="179" fontId="69" fillId="0" borderId="7" xfId="64" applyNumberFormat="1" applyFont="1" applyFill="1" applyBorder="1" applyAlignment="1">
      <alignment horizontal="left"/>
    </xf>
    <xf numFmtId="179" fontId="66" fillId="0" borderId="23" xfId="64" applyNumberFormat="1" applyFont="1" applyFill="1" applyBorder="1" applyAlignment="1">
      <alignment horizontal="left" wrapText="1"/>
    </xf>
    <xf numFmtId="179" fontId="69" fillId="0" borderId="0" xfId="64" applyNumberFormat="1" applyFont="1" applyFill="1" applyAlignment="1">
      <alignment horizontal="left" wrapText="1"/>
    </xf>
    <xf numFmtId="179" fontId="66" fillId="0" borderId="23" xfId="64" applyNumberFormat="1" applyFont="1" applyFill="1" applyBorder="1" applyAlignment="1">
      <alignment horizontal="left"/>
    </xf>
    <xf numFmtId="179" fontId="69" fillId="0" borderId="43" xfId="67" applyNumberFormat="1" applyFont="1" applyFill="1" applyBorder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9" fillId="0" borderId="23" xfId="64" applyNumberFormat="1" applyFont="1" applyFill="1" applyBorder="1" applyAlignment="1">
      <alignment horizontal="left" wrapText="1"/>
    </xf>
    <xf numFmtId="179" fontId="69" fillId="0" borderId="42" xfId="64" applyNumberFormat="1" applyFont="1" applyFill="1" applyBorder="1" applyAlignment="1">
      <alignment horizontal="left"/>
    </xf>
    <xf numFmtId="179" fontId="66" fillId="0" borderId="0" xfId="64" applyNumberFormat="1" applyFont="1" applyFill="1" applyAlignment="1">
      <alignment horizontal="left"/>
    </xf>
    <xf numFmtId="179" fontId="69" fillId="0" borderId="24" xfId="64" applyNumberFormat="1" applyFont="1" applyFill="1" applyBorder="1" applyAlignment="1">
      <alignment horizontal="left" wrapText="1"/>
    </xf>
  </cellXfs>
  <cellStyles count="778">
    <cellStyle name="_Exec Summary FINAL" xfId="1" xr:uid="{00000000-0005-0000-0000-000000000000}"/>
    <cellStyle name="_Exec Summary FINAL 2" xfId="153" xr:uid="{00000000-0005-0000-0000-000001000000}"/>
    <cellStyle name="_Exec Summary FINAL 3" xfId="296" xr:uid="{00000000-0005-0000-0000-000002000000}"/>
    <cellStyle name="20 % - Accent1" xfId="2" xr:uid="{00000000-0005-0000-0000-000003000000}"/>
    <cellStyle name="20 % - Accent1 2" xfId="295" xr:uid="{00000000-0005-0000-0000-000004000000}"/>
    <cellStyle name="20 % - Accent2" xfId="3" xr:uid="{00000000-0005-0000-0000-000005000000}"/>
    <cellStyle name="20 % - Accent2 2" xfId="294" xr:uid="{00000000-0005-0000-0000-000006000000}"/>
    <cellStyle name="20 % - Accent3" xfId="4" xr:uid="{00000000-0005-0000-0000-000007000000}"/>
    <cellStyle name="20 % - Accent3 2" xfId="169" xr:uid="{00000000-0005-0000-0000-000008000000}"/>
    <cellStyle name="20 % - Accent4" xfId="5" xr:uid="{00000000-0005-0000-0000-000009000000}"/>
    <cellStyle name="20 % - Accent4 2" xfId="170" xr:uid="{00000000-0005-0000-0000-00000A000000}"/>
    <cellStyle name="20 % - Accent5" xfId="6" xr:uid="{00000000-0005-0000-0000-00000B000000}"/>
    <cellStyle name="20 % - Accent5 2" xfId="171" xr:uid="{00000000-0005-0000-0000-00000C000000}"/>
    <cellStyle name="20 % - Accent6" xfId="7" xr:uid="{00000000-0005-0000-0000-00000D000000}"/>
    <cellStyle name="20 % - Accent6 2" xfId="172" xr:uid="{00000000-0005-0000-0000-00000E000000}"/>
    <cellStyle name="20% - Accent1 2" xfId="173" xr:uid="{00000000-0005-0000-0000-00000F000000}"/>
    <cellStyle name="20% - Accent1 3" xfId="500" xr:uid="{00000000-0005-0000-0000-000010000000}"/>
    <cellStyle name="20% - Accent2 2" xfId="174" xr:uid="{00000000-0005-0000-0000-000011000000}"/>
    <cellStyle name="20% - Accent2 3" xfId="501" xr:uid="{00000000-0005-0000-0000-000012000000}"/>
    <cellStyle name="20% - Accent3 2" xfId="175" xr:uid="{00000000-0005-0000-0000-000013000000}"/>
    <cellStyle name="20% - Accent3 3" xfId="502" xr:uid="{00000000-0005-0000-0000-000014000000}"/>
    <cellStyle name="20% - Accent4 2" xfId="176" xr:uid="{00000000-0005-0000-0000-000015000000}"/>
    <cellStyle name="20% - Accent4 3" xfId="503" xr:uid="{00000000-0005-0000-0000-000016000000}"/>
    <cellStyle name="20% - Accent5 2" xfId="177" xr:uid="{00000000-0005-0000-0000-000017000000}"/>
    <cellStyle name="20% - Accent5 3" xfId="504" xr:uid="{00000000-0005-0000-0000-000018000000}"/>
    <cellStyle name="20% - Accent6 2" xfId="178" xr:uid="{00000000-0005-0000-0000-000019000000}"/>
    <cellStyle name="20% - Accent6 3" xfId="505" xr:uid="{00000000-0005-0000-0000-00001A000000}"/>
    <cellStyle name="40 % - Accent1" xfId="8" xr:uid="{00000000-0005-0000-0000-00001B000000}"/>
    <cellStyle name="40 % - Accent1 2" xfId="179" xr:uid="{00000000-0005-0000-0000-00001C000000}"/>
    <cellStyle name="40 % - Accent2" xfId="9" xr:uid="{00000000-0005-0000-0000-00001D000000}"/>
    <cellStyle name="40 % - Accent2 2" xfId="180" xr:uid="{00000000-0005-0000-0000-00001E000000}"/>
    <cellStyle name="40 % - Accent3" xfId="10" xr:uid="{00000000-0005-0000-0000-00001F000000}"/>
    <cellStyle name="40 % - Accent3 2" xfId="181" xr:uid="{00000000-0005-0000-0000-000020000000}"/>
    <cellStyle name="40 % - Accent4" xfId="11" xr:uid="{00000000-0005-0000-0000-000021000000}"/>
    <cellStyle name="40 % - Accent4 2" xfId="182" xr:uid="{00000000-0005-0000-0000-000022000000}"/>
    <cellStyle name="40 % - Accent5" xfId="12" xr:uid="{00000000-0005-0000-0000-000023000000}"/>
    <cellStyle name="40 % - Accent5 2" xfId="183" xr:uid="{00000000-0005-0000-0000-000024000000}"/>
    <cellStyle name="40 % - Accent6" xfId="13" xr:uid="{00000000-0005-0000-0000-000025000000}"/>
    <cellStyle name="40 % - Accent6 2" xfId="184" xr:uid="{00000000-0005-0000-0000-000026000000}"/>
    <cellStyle name="40% - Accent1 2" xfId="185" xr:uid="{00000000-0005-0000-0000-000027000000}"/>
    <cellStyle name="40% - Accent1 3" xfId="506" xr:uid="{00000000-0005-0000-0000-000028000000}"/>
    <cellStyle name="40% - Accent2 2" xfId="186" xr:uid="{00000000-0005-0000-0000-000029000000}"/>
    <cellStyle name="40% - Accent2 3" xfId="507" xr:uid="{00000000-0005-0000-0000-00002A000000}"/>
    <cellStyle name="40% - Accent3 2" xfId="187" xr:uid="{00000000-0005-0000-0000-00002B000000}"/>
    <cellStyle name="40% - Accent3 3" xfId="508" xr:uid="{00000000-0005-0000-0000-00002C000000}"/>
    <cellStyle name="40% - Accent4 2" xfId="188" xr:uid="{00000000-0005-0000-0000-00002D000000}"/>
    <cellStyle name="40% - Accent4 3" xfId="509" xr:uid="{00000000-0005-0000-0000-00002E000000}"/>
    <cellStyle name="40% - Accent5 2" xfId="189" xr:uid="{00000000-0005-0000-0000-00002F000000}"/>
    <cellStyle name="40% - Accent5 3" xfId="510" xr:uid="{00000000-0005-0000-0000-000030000000}"/>
    <cellStyle name="40% - Accent6 2" xfId="190" xr:uid="{00000000-0005-0000-0000-000031000000}"/>
    <cellStyle name="40% - Accent6 3" xfId="511" xr:uid="{00000000-0005-0000-0000-000032000000}"/>
    <cellStyle name="60 % - Accent1" xfId="14" xr:uid="{00000000-0005-0000-0000-000033000000}"/>
    <cellStyle name="60 % - Accent1 2" xfId="191" xr:uid="{00000000-0005-0000-0000-000034000000}"/>
    <cellStyle name="60 % - Accent2" xfId="15" xr:uid="{00000000-0005-0000-0000-000035000000}"/>
    <cellStyle name="60 % - Accent2 2" xfId="192" xr:uid="{00000000-0005-0000-0000-000036000000}"/>
    <cellStyle name="60 % - Accent3" xfId="16" xr:uid="{00000000-0005-0000-0000-000037000000}"/>
    <cellStyle name="60 % - Accent3 2" xfId="193" xr:uid="{00000000-0005-0000-0000-000038000000}"/>
    <cellStyle name="60 % - Accent4" xfId="17" xr:uid="{00000000-0005-0000-0000-000039000000}"/>
    <cellStyle name="60 % - Accent4 2" xfId="194" xr:uid="{00000000-0005-0000-0000-00003A000000}"/>
    <cellStyle name="60 % - Accent5" xfId="18" xr:uid="{00000000-0005-0000-0000-00003B000000}"/>
    <cellStyle name="60 % - Accent5 2" xfId="195" xr:uid="{00000000-0005-0000-0000-00003C000000}"/>
    <cellStyle name="60 % - Accent6" xfId="19" xr:uid="{00000000-0005-0000-0000-00003D000000}"/>
    <cellStyle name="60 % - Accent6 2" xfId="196" xr:uid="{00000000-0005-0000-0000-00003E000000}"/>
    <cellStyle name="60% - Accent1 2" xfId="197" xr:uid="{00000000-0005-0000-0000-00003F000000}"/>
    <cellStyle name="60% - Accent1 3" xfId="513" xr:uid="{00000000-0005-0000-0000-000040000000}"/>
    <cellStyle name="60% - Accent2 2" xfId="198" xr:uid="{00000000-0005-0000-0000-000041000000}"/>
    <cellStyle name="60% - Accent2 3" xfId="514" xr:uid="{00000000-0005-0000-0000-000042000000}"/>
    <cellStyle name="60% - Accent3 2" xfId="199" xr:uid="{00000000-0005-0000-0000-000043000000}"/>
    <cellStyle name="60% - Accent3 3" xfId="515" xr:uid="{00000000-0005-0000-0000-000044000000}"/>
    <cellStyle name="60% - Accent4 2" xfId="200" xr:uid="{00000000-0005-0000-0000-000045000000}"/>
    <cellStyle name="60% - Accent4 3" xfId="516" xr:uid="{00000000-0005-0000-0000-000046000000}"/>
    <cellStyle name="60% - Accent5 2" xfId="201" xr:uid="{00000000-0005-0000-0000-000047000000}"/>
    <cellStyle name="60% - Accent5 3" xfId="517" xr:uid="{00000000-0005-0000-0000-000048000000}"/>
    <cellStyle name="60% - Accent6 2" xfId="202" xr:uid="{00000000-0005-0000-0000-000049000000}"/>
    <cellStyle name="60% - Accent6 3" xfId="518" xr:uid="{00000000-0005-0000-0000-00004A000000}"/>
    <cellStyle name="Accent1" xfId="20" builtinId="29" customBuiltin="1"/>
    <cellStyle name="Accent1 2" xfId="203" xr:uid="{00000000-0005-0000-0000-00004C000000}"/>
    <cellStyle name="Accent1 3" xfId="519" xr:uid="{00000000-0005-0000-0000-00004D000000}"/>
    <cellStyle name="Accent1 4" xfId="691" xr:uid="{D5F1A489-BB3E-4D06-850A-DB7C372BBDE5}"/>
    <cellStyle name="Accent2" xfId="21" builtinId="33" customBuiltin="1"/>
    <cellStyle name="Accent2 2" xfId="204" xr:uid="{00000000-0005-0000-0000-00004F000000}"/>
    <cellStyle name="Accent2 3" xfId="520" xr:uid="{00000000-0005-0000-0000-000050000000}"/>
    <cellStyle name="Accent2 4" xfId="692" xr:uid="{5B93CCA1-5968-466C-939C-53C8667B0AA2}"/>
    <cellStyle name="Accent3" xfId="22" builtinId="37" customBuiltin="1"/>
    <cellStyle name="Accent3 2" xfId="205" xr:uid="{00000000-0005-0000-0000-000052000000}"/>
    <cellStyle name="Accent3 3" xfId="521" xr:uid="{00000000-0005-0000-0000-000053000000}"/>
    <cellStyle name="Accent3 4" xfId="693" xr:uid="{7BCD94CE-D676-4566-B5AF-4E312BC7E12C}"/>
    <cellStyle name="Accent4" xfId="23" builtinId="41" customBuiltin="1"/>
    <cellStyle name="Accent4 2" xfId="206" xr:uid="{00000000-0005-0000-0000-000055000000}"/>
    <cellStyle name="Accent4 3" xfId="522" xr:uid="{00000000-0005-0000-0000-000056000000}"/>
    <cellStyle name="Accent4 4" xfId="694" xr:uid="{D8610021-8769-4DB6-8723-217E5F492557}"/>
    <cellStyle name="Accent5" xfId="24" builtinId="45" customBuiltin="1"/>
    <cellStyle name="Accent5 2" xfId="207" xr:uid="{00000000-0005-0000-0000-000058000000}"/>
    <cellStyle name="Accent5 3" xfId="523" xr:uid="{00000000-0005-0000-0000-000059000000}"/>
    <cellStyle name="Accent5 4" xfId="695" xr:uid="{80D3E4F4-957B-4F26-9DED-127F4CFE7626}"/>
    <cellStyle name="Accent6" xfId="25" builtinId="49" customBuiltin="1"/>
    <cellStyle name="Accent6 2" xfId="208" xr:uid="{00000000-0005-0000-0000-00005B000000}"/>
    <cellStyle name="Accent6 3" xfId="524" xr:uid="{00000000-0005-0000-0000-00005C000000}"/>
    <cellStyle name="Accent6 4" xfId="696" xr:uid="{F7279C9E-B159-45E3-BB32-315F288C8E9C}"/>
    <cellStyle name="Avertissement" xfId="151" xr:uid="{00000000-0005-0000-0000-00005D000000}"/>
    <cellStyle name="Avertissement 2" xfId="209" xr:uid="{00000000-0005-0000-0000-00005E000000}"/>
    <cellStyle name="Bad" xfId="754" builtinId="27" customBuiltin="1"/>
    <cellStyle name="Bad 2" xfId="210" xr:uid="{00000000-0005-0000-0000-000060000000}"/>
    <cellStyle name="Bad 3" xfId="525" xr:uid="{00000000-0005-0000-0000-000061000000}"/>
    <cellStyle name="Bad 4" xfId="697" xr:uid="{9B0B119C-3939-4E50-ACFC-8D1608EE54C2}"/>
    <cellStyle name="BASE" xfId="26" xr:uid="{00000000-0005-0000-0000-000062000000}"/>
    <cellStyle name="Besuchter Hyperlink" xfId="27" xr:uid="{00000000-0005-0000-0000-000063000000}"/>
    <cellStyle name="Besuchter Hyperlink 2" xfId="212" xr:uid="{00000000-0005-0000-0000-000064000000}"/>
    <cellStyle name="Besuchtɥr Hyperlink" xfId="28" xr:uid="{00000000-0005-0000-0000-000065000000}"/>
    <cellStyle name="Besuchtɥr Hyperlink 2" xfId="213" xr:uid="{00000000-0005-0000-0000-000066000000}"/>
    <cellStyle name="Calcul" xfId="29" xr:uid="{00000000-0005-0000-0000-000067000000}"/>
    <cellStyle name="Calcul 2" xfId="214" xr:uid="{00000000-0005-0000-0000-000068000000}"/>
    <cellStyle name="Calculation 2" xfId="215" xr:uid="{00000000-0005-0000-0000-000069000000}"/>
    <cellStyle name="Calculation 3" xfId="526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6" xr:uid="{00000000-0005-0000-0000-00006D000000}"/>
    <cellStyle name="Cellule liée 2" xfId="217" xr:uid="{00000000-0005-0000-0000-00006E000000}"/>
    <cellStyle name="Check Cell" xfId="766" builtinId="23" customBuiltin="1"/>
    <cellStyle name="Check Cell 2" xfId="218" xr:uid="{00000000-0005-0000-0000-000070000000}"/>
    <cellStyle name="Check Cell 3" xfId="527" xr:uid="{00000000-0005-0000-0000-000071000000}"/>
    <cellStyle name="Check Cell 4" xfId="710" xr:uid="{595E387C-44F0-4A5F-A7C8-89FA2CFC97BE}"/>
    <cellStyle name="Comma" xfId="776" builtinId="3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47" xr:uid="{00000000-0005-0000-0000-00007A000000}"/>
    <cellStyle name="Comma 11" xfId="310" xr:uid="{00000000-0005-0000-0000-00007B000000}"/>
    <cellStyle name="Comma 12" xfId="341" xr:uid="{00000000-0005-0000-0000-00007C000000}"/>
    <cellStyle name="Comma 13" xfId="304" xr:uid="{00000000-0005-0000-0000-00007D000000}"/>
    <cellStyle name="Comma 14" xfId="342" xr:uid="{00000000-0005-0000-0000-00007E000000}"/>
    <cellStyle name="Comma 15" xfId="303" xr:uid="{00000000-0005-0000-0000-00007F000000}"/>
    <cellStyle name="Comma 16" xfId="343" xr:uid="{00000000-0005-0000-0000-000080000000}"/>
    <cellStyle name="Comma 17" xfId="301" xr:uid="{00000000-0005-0000-0000-000081000000}"/>
    <cellStyle name="Comma 18" xfId="340" xr:uid="{00000000-0005-0000-0000-000082000000}"/>
    <cellStyle name="Comma 19" xfId="300" xr:uid="{00000000-0005-0000-0000-000083000000}"/>
    <cellStyle name="Comma 2" xfId="337" xr:uid="{00000000-0005-0000-0000-000084000000}"/>
    <cellStyle name="Comma 20" xfId="338" xr:uid="{00000000-0005-0000-0000-000085000000}"/>
    <cellStyle name="Comma 21" xfId="299" xr:uid="{00000000-0005-0000-0000-000086000000}"/>
    <cellStyle name="Comma 22" xfId="339" xr:uid="{00000000-0005-0000-0000-000087000000}"/>
    <cellStyle name="Comma 23" xfId="211" xr:uid="{00000000-0005-0000-0000-000088000000}"/>
    <cellStyle name="Comma 24" xfId="336" xr:uid="{00000000-0005-0000-0000-000089000000}"/>
    <cellStyle name="Comma 25" xfId="216" xr:uid="{00000000-0005-0000-0000-00008A000000}"/>
    <cellStyle name="Comma 26" xfId="331" xr:uid="{00000000-0005-0000-0000-00008B000000}"/>
    <cellStyle name="Comma 27" xfId="373" xr:uid="{00000000-0005-0000-0000-00008C000000}"/>
    <cellStyle name="Comma 28" xfId="332" xr:uid="{00000000-0005-0000-0000-00008D000000}"/>
    <cellStyle name="Comma 29" xfId="375" xr:uid="{00000000-0005-0000-0000-00008E000000}"/>
    <cellStyle name="Comma 3" xfId="309" xr:uid="{00000000-0005-0000-0000-00008F000000}"/>
    <cellStyle name="Comma 30" xfId="333" xr:uid="{00000000-0005-0000-0000-000090000000}"/>
    <cellStyle name="Comma 31" xfId="376" xr:uid="{00000000-0005-0000-0000-000091000000}"/>
    <cellStyle name="Comma 32" xfId="334" xr:uid="{00000000-0005-0000-0000-000092000000}"/>
    <cellStyle name="Comma 33" xfId="377" xr:uid="{00000000-0005-0000-0000-000093000000}"/>
    <cellStyle name="Comma 34" xfId="335" xr:uid="{00000000-0005-0000-0000-000094000000}"/>
    <cellStyle name="Comma 35" xfId="378" xr:uid="{00000000-0005-0000-0000-000095000000}"/>
    <cellStyle name="Comma 36" xfId="312" xr:uid="{00000000-0005-0000-0000-000096000000}"/>
    <cellStyle name="Comma 37" xfId="405" xr:uid="{00000000-0005-0000-0000-000097000000}"/>
    <cellStyle name="Comma 38" xfId="313" xr:uid="{00000000-0005-0000-0000-000098000000}"/>
    <cellStyle name="Comma 39" xfId="406" xr:uid="{00000000-0005-0000-0000-000099000000}"/>
    <cellStyle name="Comma 4" xfId="345" xr:uid="{00000000-0005-0000-0000-00009A000000}"/>
    <cellStyle name="Comma 40" xfId="314" xr:uid="{00000000-0005-0000-0000-00009B000000}"/>
    <cellStyle name="Comma 41" xfId="407" xr:uid="{00000000-0005-0000-0000-00009C000000}"/>
    <cellStyle name="Comma 42" xfId="315" xr:uid="{00000000-0005-0000-0000-00009D000000}"/>
    <cellStyle name="Comma 43" xfId="408" xr:uid="{00000000-0005-0000-0000-00009E000000}"/>
    <cellStyle name="Comma 44" xfId="316" xr:uid="{00000000-0005-0000-0000-00009F000000}"/>
    <cellStyle name="Comma 45" xfId="409" xr:uid="{00000000-0005-0000-0000-0000A0000000}"/>
    <cellStyle name="Comma 46" xfId="317" xr:uid="{00000000-0005-0000-0000-0000A1000000}"/>
    <cellStyle name="Comma 47" xfId="410" xr:uid="{00000000-0005-0000-0000-0000A2000000}"/>
    <cellStyle name="Comma 48" xfId="318" xr:uid="{00000000-0005-0000-0000-0000A3000000}"/>
    <cellStyle name="Comma 49" xfId="402" xr:uid="{00000000-0005-0000-0000-0000A4000000}"/>
    <cellStyle name="Comma 5" xfId="308" xr:uid="{00000000-0005-0000-0000-0000A5000000}"/>
    <cellStyle name="Comma 50" xfId="321" xr:uid="{00000000-0005-0000-0000-0000A6000000}"/>
    <cellStyle name="Comma 51" xfId="403" xr:uid="{00000000-0005-0000-0000-0000A7000000}"/>
    <cellStyle name="Comma 52" xfId="322" xr:uid="{00000000-0005-0000-0000-0000A8000000}"/>
    <cellStyle name="Comma 53" xfId="401" xr:uid="{00000000-0005-0000-0000-0000A9000000}"/>
    <cellStyle name="Comma 54" xfId="323" xr:uid="{00000000-0005-0000-0000-0000AA000000}"/>
    <cellStyle name="Comma 55" xfId="404" xr:uid="{00000000-0005-0000-0000-0000AB000000}"/>
    <cellStyle name="Comma 56" xfId="324" xr:uid="{00000000-0005-0000-0000-0000AC000000}"/>
    <cellStyle name="Comma 57" xfId="411" xr:uid="{00000000-0005-0000-0000-0000AD000000}"/>
    <cellStyle name="Comma 58" xfId="325" xr:uid="{00000000-0005-0000-0000-0000AE000000}"/>
    <cellStyle name="Comma 59" xfId="412" xr:uid="{00000000-0005-0000-0000-0000AF000000}"/>
    <cellStyle name="Comma 6" xfId="346" xr:uid="{00000000-0005-0000-0000-0000B0000000}"/>
    <cellStyle name="Comma 60" xfId="320" xr:uid="{00000000-0005-0000-0000-0000B1000000}"/>
    <cellStyle name="Comma 61" xfId="414" xr:uid="{00000000-0005-0000-0000-0000B2000000}"/>
    <cellStyle name="Comma 62" xfId="319" xr:uid="{00000000-0005-0000-0000-0000B3000000}"/>
    <cellStyle name="Comma 63" xfId="413" xr:uid="{00000000-0005-0000-0000-0000B4000000}"/>
    <cellStyle name="Comma 64" xfId="326" xr:uid="{00000000-0005-0000-0000-0000B5000000}"/>
    <cellStyle name="Comma 65" xfId="415" xr:uid="{00000000-0005-0000-0000-0000B6000000}"/>
    <cellStyle name="Comma 66" xfId="306" xr:uid="{00000000-0005-0000-0000-0000B7000000}"/>
    <cellStyle name="Comma 67" xfId="751" xr:uid="{7A16D113-3FF2-4CDC-A5D3-657321BB5717}"/>
    <cellStyle name="Comma 68" xfId="686" xr:uid="{88EB7485-3940-4C66-A6CC-71BAB5B0ABF5}"/>
    <cellStyle name="Comma 69" xfId="713" xr:uid="{28CF45FA-B1CC-4D3C-B7C1-D7ABF833F4F2}"/>
    <cellStyle name="Comma 7" xfId="307" xr:uid="{00000000-0005-0000-0000-0000B8000000}"/>
    <cellStyle name="Comma 70" xfId="715" xr:uid="{C19D073C-F1C8-4337-9D4E-A5BBCBFE0026}"/>
    <cellStyle name="Comma 71" xfId="714" xr:uid="{28F81F13-E9BE-430A-8F22-311447703B3E}"/>
    <cellStyle name="Comma 72" xfId="774" xr:uid="{A3D665C3-9249-4247-8D5A-C0C178CE7BF3}"/>
    <cellStyle name="Comma 8" xfId="344" xr:uid="{00000000-0005-0000-0000-0000B9000000}"/>
    <cellStyle name="Comma 9" xfId="311" xr:uid="{00000000-0005-0000-0000-0000BA000000}"/>
    <cellStyle name="Commentaire" xfId="70" xr:uid="{00000000-0005-0000-0000-0000BB000000}"/>
    <cellStyle name="Commentaire 2" xfId="154" xr:uid="{00000000-0005-0000-0000-0000BC000000}"/>
    <cellStyle name="Commentaire 2 2" xfId="604" xr:uid="{00000000-0005-0000-0000-0000BD000000}"/>
    <cellStyle name="Commentaire 3" xfId="220" xr:uid="{00000000-0005-0000-0000-0000BE000000}"/>
    <cellStyle name="Commentaire 3 2" xfId="620" xr:uid="{00000000-0005-0000-0000-0000BF000000}"/>
    <cellStyle name="Commentaire 4" xfId="579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22" xr:uid="{00000000-0005-0000-0000-0000C3000000}"/>
    <cellStyle name="Con. Firm 3" xfId="42" xr:uid="{00000000-0005-0000-0000-0000C4000000}"/>
    <cellStyle name="Con. Firm 3 2" xfId="223" xr:uid="{00000000-0005-0000-0000-0000C5000000}"/>
    <cellStyle name="Con. Firm 4" xfId="221" xr:uid="{00000000-0005-0000-0000-0000C6000000}"/>
    <cellStyle name="Con. Firm 5" xfId="330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71" xr:uid="{00000000-0005-0000-0000-0000CA000000}"/>
    <cellStyle name="Currency" xfId="777" builtinId="4"/>
    <cellStyle name="Currency 2" xfId="687" xr:uid="{4553F414-7D12-4192-A826-EDBDC91CB009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24" xr:uid="{00000000-0005-0000-0000-0000CE000000}"/>
    <cellStyle name="Entrée" xfId="53" xr:uid="{00000000-0005-0000-0000-0000CF000000}"/>
    <cellStyle name="Entrée 2" xfId="225" xr:uid="{00000000-0005-0000-0000-0000D0000000}"/>
    <cellStyle name="Euro" xfId="48" xr:uid="{00000000-0005-0000-0000-0000D1000000}"/>
    <cellStyle name="Euro 2" xfId="572" xr:uid="{00000000-0005-0000-0000-0000D2000000}"/>
    <cellStyle name="Explanatory Text" xfId="760" builtinId="53" customBuiltin="1"/>
    <cellStyle name="Explanatory Text 2" xfId="226" xr:uid="{00000000-0005-0000-0000-0000D4000000}"/>
    <cellStyle name="Explanatory Text 3" xfId="530" xr:uid="{00000000-0005-0000-0000-0000D5000000}"/>
    <cellStyle name="Explanatory Text 4" xfId="703" xr:uid="{079FC5CE-2AF9-4AEF-811F-C32F9297C447}"/>
    <cellStyle name="EY House" xfId="49" xr:uid="{00000000-0005-0000-0000-0000D6000000}"/>
    <cellStyle name="EY House 2" xfId="227" xr:uid="{00000000-0005-0000-0000-0000D7000000}"/>
    <cellStyle name="Good" xfId="757" builtinId="26" customBuiltin="1"/>
    <cellStyle name="Good 2" xfId="228" xr:uid="{00000000-0005-0000-0000-0000D9000000}"/>
    <cellStyle name="Good 3" xfId="531" xr:uid="{00000000-0005-0000-0000-0000DA000000}"/>
    <cellStyle name="Good 4" xfId="700" xr:uid="{46235A35-1779-4896-9D6E-383C71C8F65A}"/>
    <cellStyle name="Header1" xfId="50" xr:uid="{00000000-0005-0000-0000-0000DB000000}"/>
    <cellStyle name="Header1 2" xfId="229" xr:uid="{00000000-0005-0000-0000-0000DC000000}"/>
    <cellStyle name="Header2" xfId="51" xr:uid="{00000000-0005-0000-0000-0000DD000000}"/>
    <cellStyle name="Header2 2" xfId="230" xr:uid="{00000000-0005-0000-0000-0000DE000000}"/>
    <cellStyle name="Heading 1" xfId="762" builtinId="16" customBuiltin="1"/>
    <cellStyle name="Heading 1 2" xfId="231" xr:uid="{00000000-0005-0000-0000-0000E0000000}"/>
    <cellStyle name="Heading 1 3" xfId="532" xr:uid="{00000000-0005-0000-0000-0000E1000000}"/>
    <cellStyle name="Heading 1 4" xfId="705" xr:uid="{8B4A65FA-1D78-4DF9-81A6-3E9B9A6620D1}"/>
    <cellStyle name="Heading 2" xfId="763" builtinId="17" customBuiltin="1"/>
    <cellStyle name="Heading 2 2" xfId="232" xr:uid="{00000000-0005-0000-0000-0000E3000000}"/>
    <cellStyle name="Heading 2 3" xfId="533" xr:uid="{00000000-0005-0000-0000-0000E4000000}"/>
    <cellStyle name="Heading 2 4" xfId="706" xr:uid="{9254CCF6-D7DD-4186-893C-EB53E586F202}"/>
    <cellStyle name="Heading 3" xfId="764" builtinId="18" customBuiltin="1"/>
    <cellStyle name="Heading 3 2" xfId="233" xr:uid="{00000000-0005-0000-0000-0000E6000000}"/>
    <cellStyle name="Heading 3 3" xfId="534" xr:uid="{00000000-0005-0000-0000-0000E7000000}"/>
    <cellStyle name="Heading 3 4" xfId="707" xr:uid="{6ECD92A0-3DEC-498F-8D54-8700F62716EA}"/>
    <cellStyle name="Heading 4" xfId="765" builtinId="19" customBuiltin="1"/>
    <cellStyle name="Heading 4 2" xfId="234" xr:uid="{00000000-0005-0000-0000-0000E9000000}"/>
    <cellStyle name="Heading 4 3" xfId="535" xr:uid="{00000000-0005-0000-0000-0000EA000000}"/>
    <cellStyle name="Heading 4 4" xfId="708" xr:uid="{0B5F4C23-5B29-4897-88C9-2D09CF915465}"/>
    <cellStyle name="Hyperlink" xfId="52" builtinId="8"/>
    <cellStyle name="Hyperlink 2" xfId="567" xr:uid="{00000000-0005-0000-0000-0000EC000000}"/>
    <cellStyle name="Input 2" xfId="235" xr:uid="{00000000-0005-0000-0000-0000ED000000}"/>
    <cellStyle name="Input 3" xfId="536" xr:uid="{00000000-0005-0000-0000-0000EE000000}"/>
    <cellStyle name="Insatisfaisant 2" xfId="236" xr:uid="{00000000-0005-0000-0000-0000EF000000}"/>
    <cellStyle name="Insatisfaisant 3" xfId="573" xr:uid="{00000000-0005-0000-0000-0000F0000000}"/>
    <cellStyle name="Insatisfaisant 4" xfId="537" xr:uid="{00000000-0005-0000-0000-0000F1000000}"/>
    <cellStyle name="Komma [0]_CM_DATA_TRAXIS" xfId="54" xr:uid="{00000000-0005-0000-0000-0000F2000000}"/>
    <cellStyle name="Komma_CM_DATA_TRAXIS" xfId="55" xr:uid="{00000000-0005-0000-0000-0000F3000000}"/>
    <cellStyle name="Linked Cell 2" xfId="237" xr:uid="{00000000-0005-0000-0000-0000F5000000}"/>
    <cellStyle name="Linked Cell 3" xfId="538" xr:uid="{00000000-0005-0000-0000-0000F6000000}"/>
    <cellStyle name="měny_06-ORDER-Hradec" xfId="57" xr:uid="{00000000-0005-0000-0000-0000F7000000}"/>
    <cellStyle name="Milliers 10" xfId="487" xr:uid="{00000000-0005-0000-0000-0000F8000000}"/>
    <cellStyle name="Milliers 11" xfId="483" xr:uid="{00000000-0005-0000-0000-0000F9000000}"/>
    <cellStyle name="Milliers 12" xfId="481" xr:uid="{00000000-0005-0000-0000-0000FA000000}"/>
    <cellStyle name="Milliers 13" xfId="484" xr:uid="{00000000-0005-0000-0000-0000FB000000}"/>
    <cellStyle name="Milliers 14" xfId="475" xr:uid="{00000000-0005-0000-0000-0000FC000000}"/>
    <cellStyle name="Milliers 2" xfId="469" xr:uid="{00000000-0005-0000-0000-0000FD000000}"/>
    <cellStyle name="Milliers 3" xfId="476" xr:uid="{00000000-0005-0000-0000-0000FE000000}"/>
    <cellStyle name="Milliers 4" xfId="472" xr:uid="{00000000-0005-0000-0000-0000FF000000}"/>
    <cellStyle name="Milliers 5" xfId="482" xr:uid="{00000000-0005-0000-0000-000000010000}"/>
    <cellStyle name="Milliers 6" xfId="473" xr:uid="{00000000-0005-0000-0000-000001010000}"/>
    <cellStyle name="Milliers 7" xfId="488" xr:uid="{00000000-0005-0000-0000-000002010000}"/>
    <cellStyle name="Milliers 8" xfId="486" xr:uid="{00000000-0005-0000-0000-000003010000}"/>
    <cellStyle name="Milliers 9" xfId="489" xr:uid="{00000000-0005-0000-0000-000004010000}"/>
    <cellStyle name="monthly" xfId="58" xr:uid="{00000000-0005-0000-0000-000005010000}"/>
    <cellStyle name="monthly 2" xfId="574" xr:uid="{00000000-0005-0000-0000-000006010000}"/>
    <cellStyle name="monthly 2 2" xfId="684" xr:uid="{00000000-0005-0000-0000-000007010000}"/>
    <cellStyle name="monthly 2 2 2" xfId="750" xr:uid="{F741910D-8BAC-4509-A3FF-2F67104573A6}"/>
    <cellStyle name="monthly 3" xfId="666" xr:uid="{00000000-0005-0000-0000-000008010000}"/>
    <cellStyle name="monthly 3 2" xfId="737" xr:uid="{7162D182-F90E-4B2C-957A-6CF59644DD9D}"/>
    <cellStyle name="Neutral" xfId="755" builtinId="28" customBuiltin="1"/>
    <cellStyle name="Neutral 2" xfId="238" xr:uid="{00000000-0005-0000-0000-00000A010000}"/>
    <cellStyle name="Neutral 3" xfId="539" xr:uid="{00000000-0005-0000-0000-00000B010000}"/>
    <cellStyle name="Neutral 4" xfId="698" xr:uid="{3FA756AA-DFB5-40E4-824A-312FA68A2114}"/>
    <cellStyle name="Neutre 2" xfId="239" xr:uid="{00000000-0005-0000-0000-00000C010000}"/>
    <cellStyle name="Neutre 3" xfId="575" xr:uid="{00000000-0005-0000-0000-00000D010000}"/>
    <cellStyle name="Neutre 4" xfId="540" xr:uid="{00000000-0005-0000-0000-00000E010000}"/>
    <cellStyle name="Normal" xfId="0" builtinId="0"/>
    <cellStyle name="Normal - Style1" xfId="59" xr:uid="{00000000-0005-0000-0000-000010010000}"/>
    <cellStyle name="Normal 10" xfId="167" xr:uid="{00000000-0005-0000-0000-000011010000}"/>
    <cellStyle name="Normal 10 2" xfId="616" xr:uid="{00000000-0005-0000-0000-000012010000}"/>
    <cellStyle name="Normal 100" xfId="327" xr:uid="{00000000-0005-0000-0000-000013010000}"/>
    <cellStyle name="Normal 101" xfId="445" xr:uid="{00000000-0005-0000-0000-000014010000}"/>
    <cellStyle name="Normal 102" xfId="452" xr:uid="{00000000-0005-0000-0000-000015010000}"/>
    <cellStyle name="Normal 103" xfId="450" xr:uid="{00000000-0005-0000-0000-000016010000}"/>
    <cellStyle name="Normal 104" xfId="448" xr:uid="{00000000-0005-0000-0000-000017010000}"/>
    <cellStyle name="Normal 105" xfId="447" xr:uid="{00000000-0005-0000-0000-000018010000}"/>
    <cellStyle name="Normal 106" xfId="446" xr:uid="{00000000-0005-0000-0000-000019010000}"/>
    <cellStyle name="Normal 107" xfId="449" xr:uid="{00000000-0005-0000-0000-00001A010000}"/>
    <cellStyle name="Normal 108" xfId="474" xr:uid="{00000000-0005-0000-0000-00001B010000}"/>
    <cellStyle name="Normal 109" xfId="468" xr:uid="{00000000-0005-0000-0000-00001C010000}"/>
    <cellStyle name="Normal 11" xfId="162" xr:uid="{00000000-0005-0000-0000-00001D010000}"/>
    <cellStyle name="Normal 11 2" xfId="611" xr:uid="{00000000-0005-0000-0000-00001E010000}"/>
    <cellStyle name="Normal 110" xfId="478" xr:uid="{00000000-0005-0000-0000-00001F010000}"/>
    <cellStyle name="Normal 111" xfId="485" xr:uid="{00000000-0005-0000-0000-000020010000}"/>
    <cellStyle name="Normal 112" xfId="470" xr:uid="{00000000-0005-0000-0000-000021010000}"/>
    <cellStyle name="Normal 113" xfId="477" xr:uid="{00000000-0005-0000-0000-000022010000}"/>
    <cellStyle name="Normal 114" xfId="490" xr:uid="{00000000-0005-0000-0000-000023010000}"/>
    <cellStyle name="Normal 115" xfId="471" xr:uid="{00000000-0005-0000-0000-000024010000}"/>
    <cellStyle name="Normal 116" xfId="491" xr:uid="{00000000-0005-0000-0000-000025010000}"/>
    <cellStyle name="Normal 117" xfId="492" xr:uid="{00000000-0005-0000-0000-000026010000}"/>
    <cellStyle name="Normal 118" xfId="493" xr:uid="{00000000-0005-0000-0000-000027010000}"/>
    <cellStyle name="Normal 119" xfId="494" xr:uid="{00000000-0005-0000-0000-000028010000}"/>
    <cellStyle name="Normal 12" xfId="166" xr:uid="{00000000-0005-0000-0000-000029010000}"/>
    <cellStyle name="Normal 12 2" xfId="615" xr:uid="{00000000-0005-0000-0000-00002A010000}"/>
    <cellStyle name="Normal 120" xfId="495" xr:uid="{00000000-0005-0000-0000-00002B010000}"/>
    <cellStyle name="Normal 121" xfId="496" xr:uid="{00000000-0005-0000-0000-00002C010000}"/>
    <cellStyle name="Normal 122" xfId="570" xr:uid="{00000000-0005-0000-0000-00002D010000}"/>
    <cellStyle name="Normal 123" xfId="643" xr:uid="{00000000-0005-0000-0000-00002E010000}"/>
    <cellStyle name="Normal 124" xfId="671" xr:uid="{00000000-0005-0000-0000-00002F010000}"/>
    <cellStyle name="Normal 125" xfId="497" xr:uid="{00000000-0005-0000-0000-000030010000}"/>
    <cellStyle name="Normal 126" xfId="558" xr:uid="{00000000-0005-0000-0000-000031010000}"/>
    <cellStyle name="Normal 126 2" xfId="730" xr:uid="{483D8FFB-95F8-4636-B248-8CB8E1C85158}"/>
    <cellStyle name="Normal 127" xfId="528" xr:uid="{00000000-0005-0000-0000-000032010000}"/>
    <cellStyle name="Normal 127 2" xfId="724" xr:uid="{700A7974-A621-4B9C-888E-5C6C3066BC25}"/>
    <cellStyle name="Normal 128" xfId="673" xr:uid="{00000000-0005-0000-0000-000033010000}"/>
    <cellStyle name="Normal 128 2" xfId="741" xr:uid="{8619D442-B20D-4FC1-AC21-7093A1A2B0B1}"/>
    <cellStyle name="Normal 129" xfId="679" xr:uid="{00000000-0005-0000-0000-000034010000}"/>
    <cellStyle name="Normal 129 2" xfId="745" xr:uid="{0DEC9CDB-A5D8-4638-B43C-432310C1B2E4}"/>
    <cellStyle name="Normal 13" xfId="163" xr:uid="{00000000-0005-0000-0000-000035010000}"/>
    <cellStyle name="Normal 13 2" xfId="612" xr:uid="{00000000-0005-0000-0000-000036010000}"/>
    <cellStyle name="Normal 130" xfId="512" xr:uid="{00000000-0005-0000-0000-000037010000}"/>
    <cellStyle name="Normal 130 2" xfId="723" xr:uid="{EEAEE974-3BDC-4962-95ED-B54A6B4BB89F}"/>
    <cellStyle name="Normal 131" xfId="561" xr:uid="{00000000-0005-0000-0000-000038010000}"/>
    <cellStyle name="Normal 131 2" xfId="733" xr:uid="{D689EF32-C838-4FF3-B09F-1B96BA59AA66}"/>
    <cellStyle name="Normal 132" xfId="680" xr:uid="{00000000-0005-0000-0000-000039010000}"/>
    <cellStyle name="Normal 132 2" xfId="746" xr:uid="{8A359935-5C95-46A0-B7D5-38D6724E7C73}"/>
    <cellStyle name="Normal 133" xfId="677" xr:uid="{00000000-0005-0000-0000-00003A010000}"/>
    <cellStyle name="Normal 133 2" xfId="744" xr:uid="{35FD47C3-4EEF-4D0D-AEAB-1D791976B935}"/>
    <cellStyle name="Normal 134" xfId="544" xr:uid="{00000000-0005-0000-0000-00003B010000}"/>
    <cellStyle name="Normal 134 2" xfId="727" xr:uid="{17343E58-B968-461B-8CBD-37421DBD0951}"/>
    <cellStyle name="Normal 135" xfId="499" xr:uid="{00000000-0005-0000-0000-00003C010000}"/>
    <cellStyle name="Normal 135 2" xfId="722" xr:uid="{3FCFCB02-2211-446D-BEC3-BDE5A3D3DC7C}"/>
    <cellStyle name="Normal 136" xfId="529" xr:uid="{00000000-0005-0000-0000-00003D010000}"/>
    <cellStyle name="Normal 136 2" xfId="725" xr:uid="{0EE23D14-2626-42A7-B2CF-49865898F2C2}"/>
    <cellStyle name="Normal 137" xfId="681" xr:uid="{00000000-0005-0000-0000-00003E010000}"/>
    <cellStyle name="Normal 137 2" xfId="747" xr:uid="{54B52982-9D79-4127-ADFF-5B51C8BF7980}"/>
    <cellStyle name="Normal 138" xfId="683" xr:uid="{00000000-0005-0000-0000-00003F010000}"/>
    <cellStyle name="Normal 138 2" xfId="749" xr:uid="{66AD2FB6-F0F1-4C14-BC01-9F80CA136F50}"/>
    <cellStyle name="Normal 139" xfId="560" xr:uid="{00000000-0005-0000-0000-000040010000}"/>
    <cellStyle name="Normal 139 2" xfId="732" xr:uid="{07069B5F-2947-49D0-8E0B-69F2BDFE2D39}"/>
    <cellStyle name="Normal 14" xfId="165" xr:uid="{00000000-0005-0000-0000-000041010000}"/>
    <cellStyle name="Normal 14 2" xfId="614" xr:uid="{00000000-0005-0000-0000-000042010000}"/>
    <cellStyle name="Normal 140" xfId="541" xr:uid="{00000000-0005-0000-0000-000043010000}"/>
    <cellStyle name="Normal 140 2" xfId="726" xr:uid="{42964EFC-7AD9-4087-B271-806F00B84839}"/>
    <cellStyle name="Normal 141" xfId="545" xr:uid="{00000000-0005-0000-0000-000044010000}"/>
    <cellStyle name="Normal 141 2" xfId="728" xr:uid="{DD4EFA8F-98A0-4374-8591-EE02AF58D0BF}"/>
    <cellStyle name="Normal 142" xfId="675" xr:uid="{00000000-0005-0000-0000-000045010000}"/>
    <cellStyle name="Normal 142 2" xfId="742" xr:uid="{D4E46DE3-D433-4F0F-AB69-D358C1E10889}"/>
    <cellStyle name="Normal 143" xfId="682" xr:uid="{00000000-0005-0000-0000-000046010000}"/>
    <cellStyle name="Normal 143 2" xfId="748" xr:uid="{1B1CACAD-E81C-4011-BB58-D25A188EA0B0}"/>
    <cellStyle name="Normal 144" xfId="676" xr:uid="{00000000-0005-0000-0000-000047010000}"/>
    <cellStyle name="Normal 144 2" xfId="743" xr:uid="{4E016BE7-9987-4DA9-95B1-B2BB1EA66B42}"/>
    <cellStyle name="Normal 145" xfId="546" xr:uid="{00000000-0005-0000-0000-000048010000}"/>
    <cellStyle name="Normal 145 2" xfId="729" xr:uid="{3C4A2AEE-505A-461E-876B-B611CAAEA764}"/>
    <cellStyle name="Normal 146" xfId="752" xr:uid="{4D87FB4F-69E3-4B11-9905-0004A2FFDABA}"/>
    <cellStyle name="Normal 147" xfId="753" xr:uid="{0ED49243-6FD3-40BA-8EDD-56729BC065AA}"/>
    <cellStyle name="Normal 148" xfId="689" xr:uid="{3D1F8AF9-33C5-4E68-9099-49BA6D593C21}"/>
    <cellStyle name="Normal 149" xfId="685" xr:uid="{7D777A15-9246-4CC1-A975-A56AE57C545C}"/>
    <cellStyle name="Normal 15" xfId="164" xr:uid="{00000000-0005-0000-0000-000049010000}"/>
    <cellStyle name="Normal 15 2" xfId="613" xr:uid="{00000000-0005-0000-0000-00004A010000}"/>
    <cellStyle name="Normal 150" xfId="731" xr:uid="{A9BCD579-C061-4350-AAED-31A24C451687}"/>
    <cellStyle name="Normal 150 2" xfId="775" xr:uid="{949EC44E-19BA-4DB6-A7BB-941C11C9A698}"/>
    <cellStyle name="Normal 151" xfId="690" xr:uid="{8495623E-7BE3-4142-8DF7-DC7F2AC87212}"/>
    <cellStyle name="Normal 152" xfId="721" xr:uid="{ECDF804B-C3AC-4598-A24F-535ED5B848D3}"/>
    <cellStyle name="Normal 16" xfId="168" xr:uid="{00000000-0005-0000-0000-00004B010000}"/>
    <cellStyle name="Normal 16 2" xfId="617" xr:uid="{00000000-0005-0000-0000-00004C010000}"/>
    <cellStyle name="Normal 17" xfId="293" xr:uid="{00000000-0005-0000-0000-00004D010000}"/>
    <cellStyle name="Normal 17 2" xfId="641" xr:uid="{00000000-0005-0000-0000-00004E010000}"/>
    <cellStyle name="Normal 18" xfId="297" xr:uid="{00000000-0005-0000-0000-00004F010000}"/>
    <cellStyle name="Normal 18 2" xfId="642" xr:uid="{00000000-0005-0000-0000-000050010000}"/>
    <cellStyle name="Normal 19" xfId="292" xr:uid="{00000000-0005-0000-0000-000051010000}"/>
    <cellStyle name="Normal 19 2" xfId="640" xr:uid="{00000000-0005-0000-0000-000052010000}"/>
    <cellStyle name="Normal 2" xfId="60" xr:uid="{00000000-0005-0000-0000-000053010000}"/>
    <cellStyle name="Normal 2 2" xfId="240" xr:uid="{00000000-0005-0000-0000-000054010000}"/>
    <cellStyle name="Normal 2 3" xfId="465" xr:uid="{00000000-0005-0000-0000-000055010000}"/>
    <cellStyle name="Normal 2 3 2" xfId="668" xr:uid="{00000000-0005-0000-0000-000056010000}"/>
    <cellStyle name="Normal 20" xfId="349" xr:uid="{00000000-0005-0000-0000-000057010000}"/>
    <cellStyle name="Normal 20 2" xfId="646" xr:uid="{00000000-0005-0000-0000-000058010000}"/>
    <cellStyle name="Normal 21" xfId="350" xr:uid="{00000000-0005-0000-0000-000059010000}"/>
    <cellStyle name="Normal 21 2" xfId="647" xr:uid="{00000000-0005-0000-0000-00005A010000}"/>
    <cellStyle name="Normal 22" xfId="351" xr:uid="{00000000-0005-0000-0000-00005B010000}"/>
    <cellStyle name="Normal 22 2" xfId="648" xr:uid="{00000000-0005-0000-0000-00005C010000}"/>
    <cellStyle name="Normal 23" xfId="352" xr:uid="{00000000-0005-0000-0000-00005D010000}"/>
    <cellStyle name="Normal 23 2" xfId="649" xr:uid="{00000000-0005-0000-0000-00005E010000}"/>
    <cellStyle name="Normal 24" xfId="348" xr:uid="{00000000-0005-0000-0000-00005F010000}"/>
    <cellStyle name="Normal 24 2" xfId="453" xr:uid="{00000000-0005-0000-0000-000060010000}"/>
    <cellStyle name="Normal 24 3" xfId="645" xr:uid="{00000000-0005-0000-0000-000061010000}"/>
    <cellStyle name="Normal 25" xfId="353" xr:uid="{00000000-0005-0000-0000-000062010000}"/>
    <cellStyle name="Normal 25 2" xfId="454" xr:uid="{00000000-0005-0000-0000-000063010000}"/>
    <cellStyle name="Normal 25 3" xfId="650" xr:uid="{00000000-0005-0000-0000-000064010000}"/>
    <cellStyle name="Normal 26" xfId="354" xr:uid="{00000000-0005-0000-0000-000065010000}"/>
    <cellStyle name="Normal 26 2" xfId="455" xr:uid="{00000000-0005-0000-0000-000066010000}"/>
    <cellStyle name="Normal 26 3" xfId="651" xr:uid="{00000000-0005-0000-0000-000067010000}"/>
    <cellStyle name="Normal 27" xfId="355" xr:uid="{00000000-0005-0000-0000-000068010000}"/>
    <cellStyle name="Normal 27 2" xfId="456" xr:uid="{00000000-0005-0000-0000-000069010000}"/>
    <cellStyle name="Normal 27 3" xfId="652" xr:uid="{00000000-0005-0000-0000-00006A010000}"/>
    <cellStyle name="Normal 28" xfId="356" xr:uid="{00000000-0005-0000-0000-00006B010000}"/>
    <cellStyle name="Normal 28 2" xfId="457" xr:uid="{00000000-0005-0000-0000-00006C010000}"/>
    <cellStyle name="Normal 28 3" xfId="653" xr:uid="{00000000-0005-0000-0000-00006D010000}"/>
    <cellStyle name="Normal 29" xfId="357" xr:uid="{00000000-0005-0000-0000-00006E010000}"/>
    <cellStyle name="Normal 29 2" xfId="458" xr:uid="{00000000-0005-0000-0000-00006F010000}"/>
    <cellStyle name="Normal 29 3" xfId="654" xr:uid="{00000000-0005-0000-0000-000070010000}"/>
    <cellStyle name="Normal 3" xfId="61" xr:uid="{00000000-0005-0000-0000-000071010000}"/>
    <cellStyle name="Normal 3 2" xfId="155" xr:uid="{00000000-0005-0000-0000-000072010000}"/>
    <cellStyle name="Normal 3 2 2" xfId="605" xr:uid="{00000000-0005-0000-0000-000073010000}"/>
    <cellStyle name="Normal 3 3" xfId="241" xr:uid="{00000000-0005-0000-0000-000074010000}"/>
    <cellStyle name="Normal 3 3 2" xfId="621" xr:uid="{00000000-0005-0000-0000-000075010000}"/>
    <cellStyle name="Normal 3 4" xfId="576" xr:uid="{00000000-0005-0000-0000-000076010000}"/>
    <cellStyle name="Normal 30" xfId="358" xr:uid="{00000000-0005-0000-0000-000077010000}"/>
    <cellStyle name="Normal 30 2" xfId="459" xr:uid="{00000000-0005-0000-0000-000078010000}"/>
    <cellStyle name="Normal 30 3" xfId="655" xr:uid="{00000000-0005-0000-0000-000079010000}"/>
    <cellStyle name="Normal 31" xfId="359" xr:uid="{00000000-0005-0000-0000-00007A010000}"/>
    <cellStyle name="Normal 31 2" xfId="460" xr:uid="{00000000-0005-0000-0000-00007B010000}"/>
    <cellStyle name="Normal 31 3" xfId="656" xr:uid="{00000000-0005-0000-0000-00007C010000}"/>
    <cellStyle name="Normal 32" xfId="360" xr:uid="{00000000-0005-0000-0000-00007D010000}"/>
    <cellStyle name="Normal 32 2" xfId="461" xr:uid="{00000000-0005-0000-0000-00007E010000}"/>
    <cellStyle name="Normal 32 3" xfId="657" xr:uid="{00000000-0005-0000-0000-00007F010000}"/>
    <cellStyle name="Normal 33" xfId="269" xr:uid="{00000000-0005-0000-0000-000080010000}"/>
    <cellStyle name="Normal 33 2" xfId="451" xr:uid="{00000000-0005-0000-0000-000081010000}"/>
    <cellStyle name="Normal 33 3" xfId="636" xr:uid="{00000000-0005-0000-0000-000082010000}"/>
    <cellStyle name="Normal 34" xfId="361" xr:uid="{00000000-0005-0000-0000-000083010000}"/>
    <cellStyle name="Normal 34 2" xfId="462" xr:uid="{00000000-0005-0000-0000-000084010000}"/>
    <cellStyle name="Normal 34 3" xfId="658" xr:uid="{00000000-0005-0000-0000-000085010000}"/>
    <cellStyle name="Normal 35" xfId="362" xr:uid="{00000000-0005-0000-0000-000086010000}"/>
    <cellStyle name="Normal 35 2" xfId="463" xr:uid="{00000000-0005-0000-0000-000087010000}"/>
    <cellStyle name="Normal 35 3" xfId="659" xr:uid="{00000000-0005-0000-0000-000088010000}"/>
    <cellStyle name="Normal 36" xfId="363" xr:uid="{00000000-0005-0000-0000-000089010000}"/>
    <cellStyle name="Normal 36 2" xfId="464" xr:uid="{00000000-0005-0000-0000-00008A010000}"/>
    <cellStyle name="Normal 36 2 2" xfId="479" xr:uid="{00000000-0005-0000-0000-00008B010000}"/>
    <cellStyle name="Normal 36 2 2 2" xfId="669" xr:uid="{00000000-0005-0000-0000-00008C010000}"/>
    <cellStyle name="Normal 36 2 2 2 2" xfId="739" xr:uid="{C3D48D83-79A0-4173-A140-1FA9D549C771}"/>
    <cellStyle name="Normal 36 2 2 3" xfId="772" xr:uid="{E23901F4-DBBF-4109-9C5D-564E6A150731}"/>
    <cellStyle name="Normal 36 2 2 4" xfId="719" xr:uid="{E76A5EE5-5B3B-463B-8337-5F56052AB300}"/>
    <cellStyle name="Normal 36 2 3" xfId="667" xr:uid="{00000000-0005-0000-0000-00008D010000}"/>
    <cellStyle name="Normal 36 2 3 2" xfId="771" xr:uid="{13D6204A-B455-465C-A03E-B6B7298DB2E3}"/>
    <cellStyle name="Normal 36 2 3 3" xfId="738" xr:uid="{EC58C3B7-19AA-4297-8513-7F4F9B96A3D7}"/>
    <cellStyle name="Normal 36 2 4" xfId="569" xr:uid="{00000000-0005-0000-0000-00008E010000}"/>
    <cellStyle name="Normal 36 2 4 2" xfId="736" xr:uid="{12BB3B2E-7314-4D88-96B9-0178F657669A}"/>
    <cellStyle name="Normal 36 2 5" xfId="770" xr:uid="{17820E31-4E25-4407-AD62-DC2A243A3472}"/>
    <cellStyle name="Normal 36 2 6" xfId="717" xr:uid="{83B14BA0-32B6-401F-98AF-2D3617B44882}"/>
    <cellStyle name="Normal 36 3" xfId="480" xr:uid="{00000000-0005-0000-0000-00008F010000}"/>
    <cellStyle name="Normal 36 3 2" xfId="670" xr:uid="{00000000-0005-0000-0000-000090010000}"/>
    <cellStyle name="Normal 36 3 2 2" xfId="740" xr:uid="{CD56479D-AB46-4ED6-9BE4-03AF14FE8748}"/>
    <cellStyle name="Normal 36 3 3" xfId="773" xr:uid="{BB21B56A-5F59-4075-B043-DF24B9DBDF9C}"/>
    <cellStyle name="Normal 36 3 4" xfId="720" xr:uid="{BC42332F-A1D8-4733-B854-473C18A4FA65}"/>
    <cellStyle name="Normal 36 4" xfId="660" xr:uid="{00000000-0005-0000-0000-000091010000}"/>
    <cellStyle name="Normal 36 5" xfId="563" xr:uid="{00000000-0005-0000-0000-000092010000}"/>
    <cellStyle name="Normal 36 5 2" xfId="734" xr:uid="{368DEC7C-E0CC-494D-A84E-3EF95F1A1829}"/>
    <cellStyle name="Normal 36 6" xfId="768" xr:uid="{7BFC03A4-4087-47A6-80DF-111A1BE4FCBB}"/>
    <cellStyle name="Normal 37" xfId="219" xr:uid="{00000000-0005-0000-0000-000093010000}"/>
    <cellStyle name="Normal 37 2" xfId="619" xr:uid="{00000000-0005-0000-0000-000094010000}"/>
    <cellStyle name="Normal 37 3" xfId="498" xr:uid="{00000000-0005-0000-0000-000095010000}"/>
    <cellStyle name="Normal 37 4" xfId="711" xr:uid="{D57B67EF-1AA7-481C-BCB2-E8DE2F20B7B5}"/>
    <cellStyle name="Normal 38" xfId="367" xr:uid="{00000000-0005-0000-0000-000096010000}"/>
    <cellStyle name="Normal 38 2" xfId="661" xr:uid="{00000000-0005-0000-0000-000097010000}"/>
    <cellStyle name="Normal 38 3" xfId="564" xr:uid="{00000000-0005-0000-0000-000098010000}"/>
    <cellStyle name="Normal 39" xfId="369" xr:uid="{00000000-0005-0000-0000-000099010000}"/>
    <cellStyle name="Normal 39 2" xfId="662" xr:uid="{00000000-0005-0000-0000-00009A010000}"/>
    <cellStyle name="Normal 39 3" xfId="565" xr:uid="{00000000-0005-0000-0000-00009B010000}"/>
    <cellStyle name="Normal 4" xfId="62" xr:uid="{00000000-0005-0000-0000-00009C010000}"/>
    <cellStyle name="Normal 4 2" xfId="156" xr:uid="{00000000-0005-0000-0000-00009D010000}"/>
    <cellStyle name="Normal 4 2 2" xfId="606" xr:uid="{00000000-0005-0000-0000-00009E010000}"/>
    <cellStyle name="Normal 4 3" xfId="242" xr:uid="{00000000-0005-0000-0000-00009F010000}"/>
    <cellStyle name="Normal 4 3 2" xfId="622" xr:uid="{00000000-0005-0000-0000-0000A0010000}"/>
    <cellStyle name="Normal 4 4" xfId="577" xr:uid="{00000000-0005-0000-0000-0000A1010000}"/>
    <cellStyle name="Normal 40" xfId="370" xr:uid="{00000000-0005-0000-0000-0000A2010000}"/>
    <cellStyle name="Normal 40 2" xfId="663" xr:uid="{00000000-0005-0000-0000-0000A3010000}"/>
    <cellStyle name="Normal 40 3" xfId="566" xr:uid="{00000000-0005-0000-0000-0000A4010000}"/>
    <cellStyle name="Normal 41" xfId="371" xr:uid="{00000000-0005-0000-0000-0000A5010000}"/>
    <cellStyle name="Normal 41 2" xfId="664" xr:uid="{00000000-0005-0000-0000-0000A6010000}"/>
    <cellStyle name="Normal 41 3" xfId="568" xr:uid="{00000000-0005-0000-0000-0000A7010000}"/>
    <cellStyle name="Normal 41 3 2" xfId="735" xr:uid="{74B02AE9-161E-4F13-96A7-DC6BF9E512C5}"/>
    <cellStyle name="Normal 41 4" xfId="769" xr:uid="{16CB48AF-0496-4D46-847E-FC40403FAAF2}"/>
    <cellStyle name="Normal 41 5" xfId="716" xr:uid="{873E5BEC-BFB5-493D-8D90-67C9DDAEDB13}"/>
    <cellStyle name="Normal 41 6" xfId="688" xr:uid="{5574F072-8D10-40D0-AC94-30135DB987CD}"/>
    <cellStyle name="Normal 42" xfId="366" xr:uid="{00000000-0005-0000-0000-0000A8010000}"/>
    <cellStyle name="Normal 43" xfId="368" xr:uid="{00000000-0005-0000-0000-0000A9010000}"/>
    <cellStyle name="Normal 44" xfId="372" xr:uid="{00000000-0005-0000-0000-0000AA010000}"/>
    <cellStyle name="Normal 45" xfId="374" xr:uid="{00000000-0005-0000-0000-0000AB010000}"/>
    <cellStyle name="Normal 46" xfId="365" xr:uid="{00000000-0005-0000-0000-0000AC010000}"/>
    <cellStyle name="Normal 47" xfId="379" xr:uid="{00000000-0005-0000-0000-0000AD010000}"/>
    <cellStyle name="Normal 48" xfId="381" xr:uid="{00000000-0005-0000-0000-0000AE010000}"/>
    <cellStyle name="Normal 49" xfId="382" xr:uid="{00000000-0005-0000-0000-0000AF010000}"/>
    <cellStyle name="Normal 5" xfId="63" xr:uid="{00000000-0005-0000-0000-0000B0010000}"/>
    <cellStyle name="Normal 5 2" xfId="157" xr:uid="{00000000-0005-0000-0000-0000B1010000}"/>
    <cellStyle name="Normal 5 2 2" xfId="607" xr:uid="{00000000-0005-0000-0000-0000B2010000}"/>
    <cellStyle name="Normal 5 3" xfId="243" xr:uid="{00000000-0005-0000-0000-0000B3010000}"/>
    <cellStyle name="Normal 5 3 2" xfId="623" xr:uid="{00000000-0005-0000-0000-0000B4010000}"/>
    <cellStyle name="Normal 5 4" xfId="578" xr:uid="{00000000-0005-0000-0000-0000B5010000}"/>
    <cellStyle name="Normal 50" xfId="384" xr:uid="{00000000-0005-0000-0000-0000B6010000}"/>
    <cellStyle name="Normal 51" xfId="385" xr:uid="{00000000-0005-0000-0000-0000B7010000}"/>
    <cellStyle name="Normal 52" xfId="383" xr:uid="{00000000-0005-0000-0000-0000B8010000}"/>
    <cellStyle name="Normal 53" xfId="386" xr:uid="{00000000-0005-0000-0000-0000B9010000}"/>
    <cellStyle name="Normal 54" xfId="380" xr:uid="{00000000-0005-0000-0000-0000BA010000}"/>
    <cellStyle name="Normal 55" xfId="387" xr:uid="{00000000-0005-0000-0000-0000BB010000}"/>
    <cellStyle name="Normal 56" xfId="388" xr:uid="{00000000-0005-0000-0000-0000BC010000}"/>
    <cellStyle name="Normal 57" xfId="389" xr:uid="{00000000-0005-0000-0000-0000BD010000}"/>
    <cellStyle name="Normal 58" xfId="390" xr:uid="{00000000-0005-0000-0000-0000BE010000}"/>
    <cellStyle name="Normal 59" xfId="391" xr:uid="{00000000-0005-0000-0000-0000BF010000}"/>
    <cellStyle name="Normal 6" xfId="152" xr:uid="{00000000-0005-0000-0000-0000C0010000}"/>
    <cellStyle name="Normal 6 2" xfId="603" xr:uid="{00000000-0005-0000-0000-0000C1010000}"/>
    <cellStyle name="Normal 60" xfId="364" xr:uid="{00000000-0005-0000-0000-0000C2010000}"/>
    <cellStyle name="Normal 61" xfId="392" xr:uid="{00000000-0005-0000-0000-0000C3010000}"/>
    <cellStyle name="Normal 62" xfId="393" xr:uid="{00000000-0005-0000-0000-0000C4010000}"/>
    <cellStyle name="Normal 63" xfId="394" xr:uid="{00000000-0005-0000-0000-0000C5010000}"/>
    <cellStyle name="Normal 64" xfId="395" xr:uid="{00000000-0005-0000-0000-0000C6010000}"/>
    <cellStyle name="Normal 65" xfId="396" xr:uid="{00000000-0005-0000-0000-0000C7010000}"/>
    <cellStyle name="Normal 66" xfId="397" xr:uid="{00000000-0005-0000-0000-0000C8010000}"/>
    <cellStyle name="Normal 67" xfId="398" xr:uid="{00000000-0005-0000-0000-0000C9010000}"/>
    <cellStyle name="Normal 68" xfId="399" xr:uid="{00000000-0005-0000-0000-0000CA010000}"/>
    <cellStyle name="Normal 69" xfId="400" xr:uid="{00000000-0005-0000-0000-0000CB010000}"/>
    <cellStyle name="Normal 7" xfId="159" xr:uid="{00000000-0005-0000-0000-0000CC010000}"/>
    <cellStyle name="Normal 7 2" xfId="608" xr:uid="{00000000-0005-0000-0000-0000CD010000}"/>
    <cellStyle name="Normal 70" xfId="329" xr:uid="{00000000-0005-0000-0000-0000CE010000}"/>
    <cellStyle name="Normal 71" xfId="416" xr:uid="{00000000-0005-0000-0000-0000CF010000}"/>
    <cellStyle name="Normal 72" xfId="417" xr:uid="{00000000-0005-0000-0000-0000D0010000}"/>
    <cellStyle name="Normal 73" xfId="418" xr:uid="{00000000-0005-0000-0000-0000D1010000}"/>
    <cellStyle name="Normal 74" xfId="419" xr:uid="{00000000-0005-0000-0000-0000D2010000}"/>
    <cellStyle name="Normal 75" xfId="420" xr:uid="{00000000-0005-0000-0000-0000D3010000}"/>
    <cellStyle name="Normal 76" xfId="421" xr:uid="{00000000-0005-0000-0000-0000D4010000}"/>
    <cellStyle name="Normal 77" xfId="422" xr:uid="{00000000-0005-0000-0000-0000D5010000}"/>
    <cellStyle name="Normal 78" xfId="423" xr:uid="{00000000-0005-0000-0000-0000D6010000}"/>
    <cellStyle name="Normal 79" xfId="425" xr:uid="{00000000-0005-0000-0000-0000D7010000}"/>
    <cellStyle name="Normal 8" xfId="160" xr:uid="{00000000-0005-0000-0000-0000D8010000}"/>
    <cellStyle name="Normal 8 2" xfId="609" xr:uid="{00000000-0005-0000-0000-0000D9010000}"/>
    <cellStyle name="Normal 80" xfId="426" xr:uid="{00000000-0005-0000-0000-0000DA010000}"/>
    <cellStyle name="Normal 81" xfId="427" xr:uid="{00000000-0005-0000-0000-0000DB010000}"/>
    <cellStyle name="Normal 82" xfId="428" xr:uid="{00000000-0005-0000-0000-0000DC010000}"/>
    <cellStyle name="Normal 83" xfId="424" xr:uid="{00000000-0005-0000-0000-0000DD010000}"/>
    <cellStyle name="Normal 84" xfId="429" xr:uid="{00000000-0005-0000-0000-0000DE010000}"/>
    <cellStyle name="Normal 85" xfId="430" xr:uid="{00000000-0005-0000-0000-0000DF010000}"/>
    <cellStyle name="Normal 86" xfId="431" xr:uid="{00000000-0005-0000-0000-0000E0010000}"/>
    <cellStyle name="Normal 87" xfId="432" xr:uid="{00000000-0005-0000-0000-0000E1010000}"/>
    <cellStyle name="Normal 88" xfId="433" xr:uid="{00000000-0005-0000-0000-0000E2010000}"/>
    <cellStyle name="Normal 89" xfId="434" xr:uid="{00000000-0005-0000-0000-0000E3010000}"/>
    <cellStyle name="Normal 9" xfId="161" xr:uid="{00000000-0005-0000-0000-0000E4010000}"/>
    <cellStyle name="Normal 9 2" xfId="610" xr:uid="{00000000-0005-0000-0000-0000E5010000}"/>
    <cellStyle name="Normal 90" xfId="435" xr:uid="{00000000-0005-0000-0000-0000E6010000}"/>
    <cellStyle name="Normal 91" xfId="436" xr:uid="{00000000-0005-0000-0000-0000E7010000}"/>
    <cellStyle name="Normal 92" xfId="438" xr:uid="{00000000-0005-0000-0000-0000E8010000}"/>
    <cellStyle name="Normal 93" xfId="439" xr:uid="{00000000-0005-0000-0000-0000E9010000}"/>
    <cellStyle name="Normal 94" xfId="437" xr:uid="{00000000-0005-0000-0000-0000EA010000}"/>
    <cellStyle name="Normal 95" xfId="440" xr:uid="{00000000-0005-0000-0000-0000EB010000}"/>
    <cellStyle name="Normal 96" xfId="441" xr:uid="{00000000-0005-0000-0000-0000EC010000}"/>
    <cellStyle name="Normal 97" xfId="442" xr:uid="{00000000-0005-0000-0000-0000ED010000}"/>
    <cellStyle name="Normal 98" xfId="443" xr:uid="{00000000-0005-0000-0000-0000EE010000}"/>
    <cellStyle name="Normal 99" xfId="444" xr:uid="{00000000-0005-0000-0000-0000EF010000}"/>
    <cellStyle name="Normal_Display" xfId="64" xr:uid="{00000000-0005-0000-0000-0000F0010000}"/>
    <cellStyle name="Normal_From Nat EF excel draft extrait clarity" xfId="65" xr:uid="{00000000-0005-0000-0000-0000F1010000}"/>
    <cellStyle name="Normal_From Nat EF excel draft extrait clarity 2" xfId="158" xr:uid="{00000000-0005-0000-0000-0000F2010000}"/>
    <cellStyle name="Normal_From Nat EF excel draft extrait clarity 3" xfId="244" xr:uid="{00000000-0005-0000-0000-0000F3010000}"/>
    <cellStyle name="Normal_Historical Financial summary 5 years US$ Janv.05_From Nat EF excel draft extrait clarity" xfId="66" xr:uid="{00000000-0005-0000-0000-0000F4010000}"/>
    <cellStyle name="Normal_Historique_bilan 2004" xfId="328" xr:uid="{00000000-0005-0000-0000-0000F5010000}"/>
    <cellStyle name="Normal_Quarter July 2006 English_From Nat EF excel draft extrait clarity" xfId="67" xr:uid="{00000000-0005-0000-0000-0000F6010000}"/>
    <cellStyle name="normální_06-ORDER-Hradec" xfId="68" xr:uid="{00000000-0005-0000-0000-0000F7010000}"/>
    <cellStyle name="Normalny_Line 25" xfId="69" xr:uid="{00000000-0005-0000-0000-0000F8010000}"/>
    <cellStyle name="Note 2" xfId="245" xr:uid="{00000000-0005-0000-0000-0000F9010000}"/>
    <cellStyle name="Note 2 2" xfId="624" xr:uid="{00000000-0005-0000-0000-0000FA010000}"/>
    <cellStyle name="Note 3" xfId="542" xr:uid="{00000000-0005-0000-0000-0000FB010000}"/>
    <cellStyle name="Output" xfId="759" builtinId="21" customBuiltin="1"/>
    <cellStyle name="Output 2" xfId="246" xr:uid="{00000000-0005-0000-0000-0000FD010000}"/>
    <cellStyle name="Output 3" xfId="543" xr:uid="{00000000-0005-0000-0000-0000FE010000}"/>
    <cellStyle name="Output 4" xfId="702" xr:uid="{7280B321-BB9D-46C6-B5C6-FB5867A41EC0}"/>
    <cellStyle name="Percent [0%]" xfId="71" xr:uid="{00000000-0005-0000-0000-0000FF010000}"/>
    <cellStyle name="Percent [0.00%]" xfId="72" xr:uid="{00000000-0005-0000-0000-000000020000}"/>
    <cellStyle name="PSChar" xfId="73" xr:uid="{00000000-0005-0000-0000-000001020000}"/>
    <cellStyle name="PSChar 2" xfId="247" xr:uid="{00000000-0005-0000-0000-000002020000}"/>
    <cellStyle name="PSDate" xfId="74" xr:uid="{00000000-0005-0000-0000-000003020000}"/>
    <cellStyle name="PSDec" xfId="75" xr:uid="{00000000-0005-0000-0000-000004020000}"/>
    <cellStyle name="PSHeading" xfId="76" xr:uid="{00000000-0005-0000-0000-000005020000}"/>
    <cellStyle name="PSHeading 2" xfId="77" xr:uid="{00000000-0005-0000-0000-000006020000}"/>
    <cellStyle name="PSHeading 2 2" xfId="78" xr:uid="{00000000-0005-0000-0000-000007020000}"/>
    <cellStyle name="PSHeading 2 2 2" xfId="250" xr:uid="{00000000-0005-0000-0000-000008020000}"/>
    <cellStyle name="PSHeading 2 3" xfId="249" xr:uid="{00000000-0005-0000-0000-000009020000}"/>
    <cellStyle name="PSHeading 2_Flexjet sch.1" xfId="79" xr:uid="{00000000-0005-0000-0000-00000A020000}"/>
    <cellStyle name="PSHeading 3" xfId="80" xr:uid="{00000000-0005-0000-0000-00000B020000}"/>
    <cellStyle name="PSHeading 3 2" xfId="251" xr:uid="{00000000-0005-0000-0000-00000C020000}"/>
    <cellStyle name="PSHeading 4" xfId="81" xr:uid="{00000000-0005-0000-0000-00000D020000}"/>
    <cellStyle name="PSHeading 4 2" xfId="252" xr:uid="{00000000-0005-0000-0000-00000E020000}"/>
    <cellStyle name="PSHeading 5" xfId="82" xr:uid="{00000000-0005-0000-0000-00000F020000}"/>
    <cellStyle name="PSHeading 5 2" xfId="253" xr:uid="{00000000-0005-0000-0000-000010020000}"/>
    <cellStyle name="PSHeading 6" xfId="248" xr:uid="{00000000-0005-0000-0000-000011020000}"/>
    <cellStyle name="PSHeading_sch-14-All" xfId="83" xr:uid="{00000000-0005-0000-0000-000012020000}"/>
    <cellStyle name="PSInt" xfId="84" xr:uid="{00000000-0005-0000-0000-000013020000}"/>
    <cellStyle name="PSSpacer" xfId="85" xr:uid="{00000000-0005-0000-0000-000014020000}"/>
    <cellStyle name="PSSpacer 2" xfId="254" xr:uid="{00000000-0005-0000-0000-000015020000}"/>
    <cellStyle name="SAPBEXaggData" xfId="86" xr:uid="{00000000-0005-0000-0000-000016020000}"/>
    <cellStyle name="SAPBEXaggDataEmph" xfId="87" xr:uid="{00000000-0005-0000-0000-000017020000}"/>
    <cellStyle name="SAPBEXaggItem" xfId="88" xr:uid="{00000000-0005-0000-0000-000018020000}"/>
    <cellStyle name="SAPBEXaggItemX" xfId="89" xr:uid="{00000000-0005-0000-0000-000019020000}"/>
    <cellStyle name="SAPBEXaggItemX 2" xfId="255" xr:uid="{00000000-0005-0000-0000-00001A020000}"/>
    <cellStyle name="SAPBEXchaText" xfId="90" xr:uid="{00000000-0005-0000-0000-00001B020000}"/>
    <cellStyle name="SAPBEXexcBad7" xfId="91" xr:uid="{00000000-0005-0000-0000-00001C020000}"/>
    <cellStyle name="SAPBEXexcBad8" xfId="92" xr:uid="{00000000-0005-0000-0000-00001D020000}"/>
    <cellStyle name="SAPBEXexcBad9" xfId="93" xr:uid="{00000000-0005-0000-0000-00001E020000}"/>
    <cellStyle name="SAPBEXexcCritical4" xfId="94" xr:uid="{00000000-0005-0000-0000-00001F020000}"/>
    <cellStyle name="SAPBEXexcCritical5" xfId="95" xr:uid="{00000000-0005-0000-0000-000020020000}"/>
    <cellStyle name="SAPBEXexcCritical6" xfId="96" xr:uid="{00000000-0005-0000-0000-000021020000}"/>
    <cellStyle name="SAPBEXexcGood1" xfId="97" xr:uid="{00000000-0005-0000-0000-000022020000}"/>
    <cellStyle name="SAPBEXexcGood2" xfId="98" xr:uid="{00000000-0005-0000-0000-000023020000}"/>
    <cellStyle name="SAPBEXexcGood3" xfId="99" xr:uid="{00000000-0005-0000-0000-000024020000}"/>
    <cellStyle name="SAPBEXfilterDrill" xfId="100" xr:uid="{00000000-0005-0000-0000-000025020000}"/>
    <cellStyle name="SAPBEXfilterDrill 2" xfId="756" xr:uid="{98BF3FEF-CF86-446B-8EC8-65F4DF050E00}"/>
    <cellStyle name="SAPBEXfilterDrill 3" xfId="699" xr:uid="{BC963C56-00A4-450E-9ED5-B6F5607E7C13}"/>
    <cellStyle name="SAPBEXfilterItem" xfId="101" xr:uid="{00000000-0005-0000-0000-000026020000}"/>
    <cellStyle name="SAPBEXfilterText" xfId="102" xr:uid="{00000000-0005-0000-0000-000027020000}"/>
    <cellStyle name="SAPBEXformats" xfId="103" xr:uid="{00000000-0005-0000-0000-000028020000}"/>
    <cellStyle name="SAPBEXheaderItem" xfId="104" xr:uid="{00000000-0005-0000-0000-000029020000}"/>
    <cellStyle name="SAPBEXheaderItem 2" xfId="105" xr:uid="{00000000-0005-0000-0000-00002A020000}"/>
    <cellStyle name="SAPBEXheaderItem_#49 103-RA-0312-BA 0000M1001" xfId="106" xr:uid="{00000000-0005-0000-0000-00002B020000}"/>
    <cellStyle name="SAPBEXheaderText" xfId="107" xr:uid="{00000000-0005-0000-0000-00002C020000}"/>
    <cellStyle name="SAPBEXheaderText 2" xfId="108" xr:uid="{00000000-0005-0000-0000-00002D020000}"/>
    <cellStyle name="SAPBEXheaderText_#49 103-RA-0312-BA 0000M1001" xfId="109" xr:uid="{00000000-0005-0000-0000-00002E020000}"/>
    <cellStyle name="SAPBEXHLevel0" xfId="110" xr:uid="{00000000-0005-0000-0000-00002F020000}"/>
    <cellStyle name="SAPBEXHLevel0 2" xfId="256" xr:uid="{00000000-0005-0000-0000-000030020000}"/>
    <cellStyle name="SAPBEXHLevel0 2 2" xfId="625" xr:uid="{00000000-0005-0000-0000-000031020000}"/>
    <cellStyle name="SAPBEXHLevel0 3" xfId="580" xr:uid="{00000000-0005-0000-0000-000032020000}"/>
    <cellStyle name="SAPBEXHLevel0X" xfId="111" xr:uid="{00000000-0005-0000-0000-000033020000}"/>
    <cellStyle name="SAPBEXHLevel0X 2" xfId="257" xr:uid="{00000000-0005-0000-0000-000034020000}"/>
    <cellStyle name="SAPBEXHLevel0X 2 2" xfId="626" xr:uid="{00000000-0005-0000-0000-000035020000}"/>
    <cellStyle name="SAPBEXHLevel0X 3" xfId="581" xr:uid="{00000000-0005-0000-0000-000036020000}"/>
    <cellStyle name="SAPBEXHLevel1" xfId="112" xr:uid="{00000000-0005-0000-0000-000037020000}"/>
    <cellStyle name="SAPBEXHLevel1 2" xfId="258" xr:uid="{00000000-0005-0000-0000-000038020000}"/>
    <cellStyle name="SAPBEXHLevel1 2 2" xfId="627" xr:uid="{00000000-0005-0000-0000-000039020000}"/>
    <cellStyle name="SAPBEXHLevel1 3" xfId="582" xr:uid="{00000000-0005-0000-0000-00003A020000}"/>
    <cellStyle name="SAPBEXHLevel1X" xfId="113" xr:uid="{00000000-0005-0000-0000-00003B020000}"/>
    <cellStyle name="SAPBEXHLevel1X 2" xfId="259" xr:uid="{00000000-0005-0000-0000-00003C020000}"/>
    <cellStyle name="SAPBEXHLevel1X 2 2" xfId="628" xr:uid="{00000000-0005-0000-0000-00003D020000}"/>
    <cellStyle name="SAPBEXHLevel1X 3" xfId="583" xr:uid="{00000000-0005-0000-0000-00003E020000}"/>
    <cellStyle name="SAPBEXHLevel2" xfId="114" xr:uid="{00000000-0005-0000-0000-00003F020000}"/>
    <cellStyle name="SAPBEXHLevel2 2" xfId="260" xr:uid="{00000000-0005-0000-0000-000040020000}"/>
    <cellStyle name="SAPBEXHLevel2 2 2" xfId="629" xr:uid="{00000000-0005-0000-0000-000041020000}"/>
    <cellStyle name="SAPBEXHLevel2 3" xfId="584" xr:uid="{00000000-0005-0000-0000-000042020000}"/>
    <cellStyle name="SAPBEXHLevel2X" xfId="115" xr:uid="{00000000-0005-0000-0000-000043020000}"/>
    <cellStyle name="SAPBEXHLevel2X 2" xfId="261" xr:uid="{00000000-0005-0000-0000-000044020000}"/>
    <cellStyle name="SAPBEXHLevel2X 2 2" xfId="630" xr:uid="{00000000-0005-0000-0000-000045020000}"/>
    <cellStyle name="SAPBEXHLevel2X 3" xfId="585" xr:uid="{00000000-0005-0000-0000-000046020000}"/>
    <cellStyle name="SAPBEXHLevel3" xfId="116" xr:uid="{00000000-0005-0000-0000-000047020000}"/>
    <cellStyle name="SAPBEXHLevel3 2" xfId="262" xr:uid="{00000000-0005-0000-0000-000048020000}"/>
    <cellStyle name="SAPBEXHLevel3 2 2" xfId="631" xr:uid="{00000000-0005-0000-0000-000049020000}"/>
    <cellStyle name="SAPBEXHLevel3 3" xfId="586" xr:uid="{00000000-0005-0000-0000-00004A020000}"/>
    <cellStyle name="SAPBEXHLevel3X" xfId="117" xr:uid="{00000000-0005-0000-0000-00004B020000}"/>
    <cellStyle name="SAPBEXHLevel3X 2" xfId="263" xr:uid="{00000000-0005-0000-0000-00004C020000}"/>
    <cellStyle name="SAPBEXHLevel3X 2 2" xfId="632" xr:uid="{00000000-0005-0000-0000-00004D020000}"/>
    <cellStyle name="SAPBEXHLevel3X 3" xfId="587" xr:uid="{00000000-0005-0000-0000-00004E020000}"/>
    <cellStyle name="SAPBEXresData" xfId="118" xr:uid="{00000000-0005-0000-0000-00004F020000}"/>
    <cellStyle name="SAPBEXresDataEmph" xfId="119" xr:uid="{00000000-0005-0000-0000-000050020000}"/>
    <cellStyle name="SAPBEXresItem" xfId="120" xr:uid="{00000000-0005-0000-0000-000051020000}"/>
    <cellStyle name="SAPBEXresItemX" xfId="121" xr:uid="{00000000-0005-0000-0000-000052020000}"/>
    <cellStyle name="SAPBEXresItemX 2" xfId="264" xr:uid="{00000000-0005-0000-0000-000053020000}"/>
    <cellStyle name="SAPBEXstdData" xfId="122" xr:uid="{00000000-0005-0000-0000-000054020000}"/>
    <cellStyle name="SAPBEXstdDataEmph" xfId="123" xr:uid="{00000000-0005-0000-0000-000055020000}"/>
    <cellStyle name="SAPBEXstdItem" xfId="124" xr:uid="{00000000-0005-0000-0000-000056020000}"/>
    <cellStyle name="SAPBEXstdItemX" xfId="125" xr:uid="{00000000-0005-0000-0000-000057020000}"/>
    <cellStyle name="SAPBEXstdItemX 2" xfId="265" xr:uid="{00000000-0005-0000-0000-000058020000}"/>
    <cellStyle name="SAPBEXtitle" xfId="126" xr:uid="{00000000-0005-0000-0000-000059020000}"/>
    <cellStyle name="SAPBEXundefined" xfId="127" xr:uid="{00000000-0005-0000-0000-00005A020000}"/>
    <cellStyle name="SAPError" xfId="128" xr:uid="{00000000-0005-0000-0000-00005B020000}"/>
    <cellStyle name="SAPError 2" xfId="266" xr:uid="{00000000-0005-0000-0000-00005C020000}"/>
    <cellStyle name="SAPError 2 2" xfId="633" xr:uid="{00000000-0005-0000-0000-00005D020000}"/>
    <cellStyle name="SAPError 3" xfId="588" xr:uid="{00000000-0005-0000-0000-00005E020000}"/>
    <cellStyle name="SAPKey" xfId="129" xr:uid="{00000000-0005-0000-0000-00005F020000}"/>
    <cellStyle name="SAPKey 2" xfId="267" xr:uid="{00000000-0005-0000-0000-000060020000}"/>
    <cellStyle name="SAPKey 2 2" xfId="634" xr:uid="{00000000-0005-0000-0000-000061020000}"/>
    <cellStyle name="SAPKey 3" xfId="589" xr:uid="{00000000-0005-0000-0000-000062020000}"/>
    <cellStyle name="SAPLocked" xfId="130" xr:uid="{00000000-0005-0000-0000-000063020000}"/>
    <cellStyle name="SAPLocked 2" xfId="268" xr:uid="{00000000-0005-0000-0000-000064020000}"/>
    <cellStyle name="SAPLocked 2 2" xfId="635" xr:uid="{00000000-0005-0000-0000-000065020000}"/>
    <cellStyle name="SAPLocked 3" xfId="590" xr:uid="{00000000-0005-0000-0000-000066020000}"/>
    <cellStyle name="SAPOutput" xfId="131" xr:uid="{00000000-0005-0000-0000-000067020000}"/>
    <cellStyle name="SAPOutput 2" xfId="305" xr:uid="{00000000-0005-0000-0000-000068020000}"/>
    <cellStyle name="SAPSpace" xfId="132" xr:uid="{00000000-0005-0000-0000-000069020000}"/>
    <cellStyle name="SAPSpace 2" xfId="270" xr:uid="{00000000-0005-0000-0000-00006A020000}"/>
    <cellStyle name="SAPSpace 2 2" xfId="637" xr:uid="{00000000-0005-0000-0000-00006B020000}"/>
    <cellStyle name="SAPSpace 3" xfId="591" xr:uid="{00000000-0005-0000-0000-00006C020000}"/>
    <cellStyle name="SAPText" xfId="133" xr:uid="{00000000-0005-0000-0000-00006D020000}"/>
    <cellStyle name="SAPText 2" xfId="271" xr:uid="{00000000-0005-0000-0000-00006E020000}"/>
    <cellStyle name="SAPText 2 2" xfId="638" xr:uid="{00000000-0005-0000-0000-00006F020000}"/>
    <cellStyle name="SAPText 3" xfId="592" xr:uid="{00000000-0005-0000-0000-000070020000}"/>
    <cellStyle name="SAPUnLocked" xfId="134" xr:uid="{00000000-0005-0000-0000-000071020000}"/>
    <cellStyle name="SAPUnLocked 2" xfId="302" xr:uid="{00000000-0005-0000-0000-000072020000}"/>
    <cellStyle name="SAPUnLocked 2 2" xfId="466" xr:uid="{00000000-0005-0000-0000-000073020000}"/>
    <cellStyle name="SAPUnLocked 2 2 2" xfId="718" xr:uid="{607BA4E6-5A11-4DD0-B3A2-25F535BCE03C}"/>
    <cellStyle name="SAPUnLocked 2 3" xfId="644" xr:uid="{00000000-0005-0000-0000-000074020000}"/>
    <cellStyle name="Satisfaisant 2" xfId="272" xr:uid="{00000000-0005-0000-0000-000075020000}"/>
    <cellStyle name="Satisfaisant 3" xfId="593" xr:uid="{00000000-0005-0000-0000-000076020000}"/>
    <cellStyle name="Satisfaisant 4" xfId="547" xr:uid="{00000000-0005-0000-0000-000077020000}"/>
    <cellStyle name="SEM-BPS-data" xfId="135" xr:uid="{00000000-0005-0000-0000-000078020000}"/>
    <cellStyle name="SEM-BPS-data 2" xfId="273" xr:uid="{00000000-0005-0000-0000-000079020000}"/>
    <cellStyle name="SEM-BPS-head" xfId="136" xr:uid="{00000000-0005-0000-0000-00007A020000}"/>
    <cellStyle name="SEM-BPS-head 2" xfId="274" xr:uid="{00000000-0005-0000-0000-00007B020000}"/>
    <cellStyle name="SEM-BPS-headdata" xfId="137" xr:uid="{00000000-0005-0000-0000-00007C020000}"/>
    <cellStyle name="SEM-BPS-headdata 2" xfId="275" xr:uid="{00000000-0005-0000-0000-00007D020000}"/>
    <cellStyle name="SEM-BPS-headkey" xfId="138" xr:uid="{00000000-0005-0000-0000-00007E020000}"/>
    <cellStyle name="SEM-BPS-headkey 2" xfId="276" xr:uid="{00000000-0005-0000-0000-00007F020000}"/>
    <cellStyle name="SEM-BPS-input-on" xfId="139" xr:uid="{00000000-0005-0000-0000-000080020000}"/>
    <cellStyle name="SEM-BPS-input-on 2" xfId="277" xr:uid="{00000000-0005-0000-0000-000081020000}"/>
    <cellStyle name="SEM-BPS-key" xfId="140" xr:uid="{00000000-0005-0000-0000-000082020000}"/>
    <cellStyle name="SEM-BPS-key 2" xfId="278" xr:uid="{00000000-0005-0000-0000-000083020000}"/>
    <cellStyle name="SHItems" xfId="141" xr:uid="{00000000-0005-0000-0000-000084020000}"/>
    <cellStyle name="SHItems 2" xfId="279" xr:uid="{00000000-0005-0000-0000-000085020000}"/>
    <cellStyle name="SHItems 2 2" xfId="767" xr:uid="{523E88D0-2A1A-4889-97BE-BC7DF4A03F94}"/>
    <cellStyle name="SHItems 2 3" xfId="712" xr:uid="{60F8BB2F-660F-4E74-8B99-CF31C64898D3}"/>
    <cellStyle name="SHItems 3" xfId="758" xr:uid="{A6644A40-BB76-4A6C-A873-8653D10EEE15}"/>
    <cellStyle name="SHItems 4" xfId="701" xr:uid="{DEB5CACA-CE28-4539-9980-1C06082CA5A9}"/>
    <cellStyle name="SHQuadro" xfId="142" xr:uid="{00000000-0005-0000-0000-000086020000}"/>
    <cellStyle name="SHQuadro 2" xfId="280" xr:uid="{00000000-0005-0000-0000-000087020000}"/>
    <cellStyle name="Sortie 2" xfId="281" xr:uid="{00000000-0005-0000-0000-000088020000}"/>
    <cellStyle name="Sortie 3" xfId="594" xr:uid="{00000000-0005-0000-0000-000089020000}"/>
    <cellStyle name="Sortie 4" xfId="548" xr:uid="{00000000-0005-0000-0000-00008A020000}"/>
    <cellStyle name="Standaard_- Rel. source" xfId="143" xr:uid="{00000000-0005-0000-0000-00008B020000}"/>
    <cellStyle name="Standard_16" xfId="144" xr:uid="{00000000-0005-0000-0000-00008C020000}"/>
    <cellStyle name="Style 1" xfId="145" xr:uid="{00000000-0005-0000-0000-00008D020000}"/>
    <cellStyle name="Style 1 2" xfId="282" xr:uid="{00000000-0005-0000-0000-00008E020000}"/>
    <cellStyle name="Style 1 2 2" xfId="639" xr:uid="{00000000-0005-0000-0000-00008F020000}"/>
    <cellStyle name="Style 1 3" xfId="595" xr:uid="{00000000-0005-0000-0000-000090020000}"/>
    <cellStyle name="Texte explicatif 2" xfId="283" xr:uid="{00000000-0005-0000-0000-000091020000}"/>
    <cellStyle name="Texte explicatif 3" xfId="596" xr:uid="{00000000-0005-0000-0000-000092020000}"/>
    <cellStyle name="Texte explicatif 4" xfId="549" xr:uid="{00000000-0005-0000-0000-000093020000}"/>
    <cellStyle name="Title" xfId="761" builtinId="15" customBuiltin="1"/>
    <cellStyle name="Title 2" xfId="284" xr:uid="{00000000-0005-0000-0000-000095020000}"/>
    <cellStyle name="Title 3" xfId="467" xr:uid="{00000000-0005-0000-0000-000096020000}"/>
    <cellStyle name="Title 4" xfId="550" xr:uid="{00000000-0005-0000-0000-000097020000}"/>
    <cellStyle name="Title 5" xfId="704" xr:uid="{7ED6BCDE-6548-47A3-94AE-2F2B0ED69FC0}"/>
    <cellStyle name="TITRE 10" xfId="678" xr:uid="{00000000-0005-0000-0000-000098020000}"/>
    <cellStyle name="TITRE 2" xfId="285" xr:uid="{00000000-0005-0000-0000-000099020000}"/>
    <cellStyle name="Titre 3" xfId="597" xr:uid="{00000000-0005-0000-0000-00009A020000}"/>
    <cellStyle name="Titre 4" xfId="618" xr:uid="{00000000-0005-0000-0000-00009B020000}"/>
    <cellStyle name="Titre 5" xfId="672" xr:uid="{00000000-0005-0000-0000-00009C020000}"/>
    <cellStyle name="TITRE 6" xfId="551" xr:uid="{00000000-0005-0000-0000-00009D020000}"/>
    <cellStyle name="TITRE 7" xfId="665" xr:uid="{00000000-0005-0000-0000-00009E020000}"/>
    <cellStyle name="TITRE 8" xfId="674" xr:uid="{00000000-0005-0000-0000-00009F020000}"/>
    <cellStyle name="TITRE 9" xfId="562" xr:uid="{00000000-0005-0000-0000-0000A0020000}"/>
    <cellStyle name="Titre 1 2" xfId="286" xr:uid="{00000000-0005-0000-0000-0000A1020000}"/>
    <cellStyle name="Titre 1 3" xfId="598" xr:uid="{00000000-0005-0000-0000-0000A2020000}"/>
    <cellStyle name="Titre 1 4" xfId="552" xr:uid="{00000000-0005-0000-0000-0000A3020000}"/>
    <cellStyle name="Titre 2 2" xfId="287" xr:uid="{00000000-0005-0000-0000-0000A4020000}"/>
    <cellStyle name="Titre 2 3" xfId="599" xr:uid="{00000000-0005-0000-0000-0000A5020000}"/>
    <cellStyle name="Titre 2 4" xfId="553" xr:uid="{00000000-0005-0000-0000-0000A6020000}"/>
    <cellStyle name="Titre 3 2" xfId="288" xr:uid="{00000000-0005-0000-0000-0000A7020000}"/>
    <cellStyle name="Titre 3 3" xfId="600" xr:uid="{00000000-0005-0000-0000-0000A8020000}"/>
    <cellStyle name="Titre 3 4" xfId="554" xr:uid="{00000000-0005-0000-0000-0000A9020000}"/>
    <cellStyle name="Titre 4 2" xfId="289" xr:uid="{00000000-0005-0000-0000-0000AA020000}"/>
    <cellStyle name="Titre 4 3" xfId="601" xr:uid="{00000000-0005-0000-0000-0000AB020000}"/>
    <cellStyle name="Titre 4 4" xfId="555" xr:uid="{00000000-0005-0000-0000-0000AC020000}"/>
    <cellStyle name="Total" xfId="146" builtinId="25" customBuiltin="1"/>
    <cellStyle name="Total 2" xfId="290" xr:uid="{00000000-0005-0000-0000-0000AE020000}"/>
    <cellStyle name="Total 3" xfId="556" xr:uid="{00000000-0005-0000-0000-0000AF020000}"/>
    <cellStyle name="Total 4" xfId="709" xr:uid="{E98C3A62-411C-493E-AE8C-5C19CDD1B075}"/>
    <cellStyle name="Valuta [0]_CM_DATA_TRAXIS" xfId="147" xr:uid="{00000000-0005-0000-0000-0000B0020000}"/>
    <cellStyle name="Valuta_CM_DATA_TRAXIS" xfId="148" xr:uid="{00000000-0005-0000-0000-0000B1020000}"/>
    <cellStyle name="Vérification 2" xfId="291" xr:uid="{00000000-0005-0000-0000-0000B2020000}"/>
    <cellStyle name="Vérification 3" xfId="602" xr:uid="{00000000-0005-0000-0000-0000B3020000}"/>
    <cellStyle name="Vérification 4" xfId="557" xr:uid="{00000000-0005-0000-0000-0000B4020000}"/>
    <cellStyle name="Währung [0]_ANLAG_SP" xfId="149" xr:uid="{00000000-0005-0000-0000-0000B5020000}"/>
    <cellStyle name="Währung_ANLAG_SP" xfId="150" xr:uid="{00000000-0005-0000-0000-0000B6020000}"/>
    <cellStyle name="Warning Text 2" xfId="298" xr:uid="{00000000-0005-0000-0000-0000B7020000}"/>
    <cellStyle name="Warning Text 3" xfId="559" xr:uid="{00000000-0005-0000-0000-0000B8020000}"/>
  </cellStyles>
  <dxfs count="2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13" customWidth="1"/>
    <col min="2" max="2" width="13.28515625" style="13" customWidth="1"/>
    <col min="3" max="3" width="4.7109375" style="13" customWidth="1"/>
    <col min="4" max="4" width="16.28515625" style="13" customWidth="1"/>
    <col min="5" max="5" width="2.7109375" customWidth="1"/>
    <col min="6" max="6" width="3.5703125" customWidth="1"/>
    <col min="7" max="7" width="3.42578125" customWidth="1"/>
    <col min="8" max="8" width="10.5703125" customWidth="1"/>
    <col min="9" max="9" width="8.7109375" customWidth="1"/>
    <col min="10" max="10" width="7.7109375" bestFit="1" customWidth="1"/>
    <col min="11" max="11" width="2.7109375" customWidth="1"/>
    <col min="12" max="12" width="3.7109375" customWidth="1"/>
    <col min="13" max="13" width="18" customWidth="1"/>
    <col min="14" max="14" width="17" customWidth="1"/>
    <col min="15" max="15" width="50.5703125" bestFit="1" customWidth="1"/>
    <col min="16" max="16" width="6.85546875" style="2" bestFit="1" customWidth="1"/>
    <col min="17" max="96" width="2.7109375" customWidth="1"/>
  </cols>
  <sheetData>
    <row r="1" spans="1:123" ht="23.25">
      <c r="A1" s="19"/>
    </row>
    <row r="3" spans="1:123">
      <c r="A3" s="11"/>
    </row>
    <row r="4" spans="1:123">
      <c r="B4" s="14" t="s">
        <v>43</v>
      </c>
      <c r="C4" s="7"/>
      <c r="D4" s="7"/>
      <c r="E4" s="15"/>
      <c r="H4" s="14" t="s">
        <v>45</v>
      </c>
      <c r="K4" s="15"/>
      <c r="M4" s="14" t="s">
        <v>46</v>
      </c>
    </row>
    <row r="5" spans="1:123" ht="15.6" customHeight="1" thickBot="1">
      <c r="A5" s="98">
        <v>1</v>
      </c>
      <c r="B5" s="7" t="s">
        <v>177</v>
      </c>
      <c r="C5" s="7" t="s">
        <v>182</v>
      </c>
      <c r="D5" s="99" t="s">
        <v>183</v>
      </c>
      <c r="E5" s="15" t="s">
        <v>184</v>
      </c>
      <c r="F5" s="6"/>
      <c r="G5" s="5" t="s">
        <v>34</v>
      </c>
      <c r="I5" s="3" t="s">
        <v>35</v>
      </c>
      <c r="J5" s="3" t="s">
        <v>18</v>
      </c>
      <c r="K5" s="15"/>
      <c r="M5" s="4" t="s">
        <v>20</v>
      </c>
      <c r="N5" s="4" t="s">
        <v>21</v>
      </c>
      <c r="O5" s="6" t="s">
        <v>1</v>
      </c>
      <c r="P5" s="2" t="e">
        <f ca="1">MATCH(C29,Q8:U8,0)</f>
        <v>#REF!</v>
      </c>
      <c r="Q5" s="2" t="e">
        <f ca="1">INDEX(A38:A44,MATCH(#REF!,SC_CustomView,0))</f>
        <v>#REF!</v>
      </c>
      <c r="R5" s="2" t="e">
        <f ca="1">INDEX(A53:A57,MATCH(C11,C53:C57,0))-1</f>
        <v>#REF!</v>
      </c>
    </row>
    <row r="6" spans="1:123" ht="15.6" customHeight="1">
      <c r="A6" s="98">
        <v>2</v>
      </c>
      <c r="B6" s="7" t="s">
        <v>185</v>
      </c>
      <c r="C6" s="7" t="s">
        <v>186</v>
      </c>
      <c r="D6" s="99" t="s">
        <v>187</v>
      </c>
      <c r="E6" s="15" t="s">
        <v>184</v>
      </c>
      <c r="F6" t="e">
        <f>CHOOSE(VALUE(RIGHT(H6,2)),"Q1","Q1","Q1","Q2","Q2","Q2","Q3","Q3","Q3","Q4","Q4","Q4")</f>
        <v>#REF!</v>
      </c>
      <c r="G6" s="4">
        <v>1</v>
      </c>
      <c r="H6" s="4" t="e">
        <f>IF($H$25=1,"P12","P01")</f>
        <v>#REF!</v>
      </c>
      <c r="I6" s="6" t="s">
        <v>4</v>
      </c>
      <c r="J6" s="4" t="e">
        <f>IF($H$25=1,DATE(#REF!,INT(RIGHT($H6,2))+2,0)-DATE(#REF!,INT(RIGHT($H6,2))+1,1)+1,DATE(#REF!,INT(RIGHT($H6,2))+1,0)-DATE(#REF!,INT(RIGHT($H6,2)),1)+1)</f>
        <v>#REF!</v>
      </c>
      <c r="K6" s="17"/>
      <c r="M6" s="4">
        <f>ROW(O9)</f>
        <v>9</v>
      </c>
      <c r="N6" s="4">
        <f ca="1">M6+N7-1</f>
        <v>18</v>
      </c>
      <c r="R6" s="26" t="s">
        <v>143</v>
      </c>
      <c r="S6" s="26" t="s">
        <v>144</v>
      </c>
      <c r="V6" s="440" t="str">
        <f>+Q8</f>
        <v>FS</v>
      </c>
      <c r="W6" s="441"/>
      <c r="X6" s="441"/>
      <c r="Y6" s="441"/>
      <c r="Z6" s="441"/>
      <c r="AA6" s="441"/>
      <c r="AB6" s="441"/>
      <c r="AC6" s="441"/>
      <c r="AD6" s="441"/>
      <c r="AE6" s="441"/>
      <c r="AF6" s="441"/>
      <c r="AG6" s="441"/>
      <c r="AH6" s="441"/>
      <c r="AI6" s="441"/>
      <c r="AJ6" s="442"/>
      <c r="AK6" s="440" t="str">
        <f>+R8</f>
        <v>YE</v>
      </c>
      <c r="AL6" s="441"/>
      <c r="AM6" s="441"/>
      <c r="AN6" s="441"/>
      <c r="AO6" s="441"/>
      <c r="AP6" s="441"/>
      <c r="AQ6" s="441"/>
      <c r="AR6" s="441"/>
      <c r="AS6" s="441"/>
      <c r="AT6" s="441"/>
      <c r="AU6" s="441"/>
      <c r="AV6" s="441"/>
      <c r="AW6" s="441"/>
      <c r="AX6" s="441"/>
      <c r="AY6" s="442"/>
      <c r="AZ6" s="440">
        <f>+S8</f>
        <v>0</v>
      </c>
      <c r="BA6" s="441"/>
      <c r="BB6" s="441"/>
      <c r="BC6" s="441"/>
      <c r="BD6" s="441"/>
      <c r="BE6" s="441"/>
      <c r="BF6" s="441"/>
      <c r="BG6" s="441"/>
      <c r="BH6" s="441"/>
      <c r="BI6" s="441"/>
      <c r="BJ6" s="441"/>
      <c r="BK6" s="441"/>
      <c r="BL6" s="441"/>
      <c r="BM6" s="441"/>
      <c r="BN6" s="442"/>
      <c r="BO6" s="440">
        <f>+T8</f>
        <v>0</v>
      </c>
      <c r="BP6" s="441"/>
      <c r="BQ6" s="441"/>
      <c r="BR6" s="441"/>
      <c r="BS6" s="441"/>
      <c r="BT6" s="441"/>
      <c r="BU6" s="441"/>
      <c r="BV6" s="441"/>
      <c r="BW6" s="441"/>
      <c r="BX6" s="441"/>
      <c r="BY6" s="441"/>
      <c r="BZ6" s="441"/>
      <c r="CA6" s="441"/>
      <c r="CB6" s="441"/>
      <c r="CC6" s="442"/>
      <c r="CD6" s="440">
        <f>+U8</f>
        <v>0</v>
      </c>
      <c r="CE6" s="441"/>
      <c r="CF6" s="441"/>
      <c r="CG6" s="441"/>
      <c r="CH6" s="441"/>
      <c r="CI6" s="441"/>
      <c r="CJ6" s="441"/>
      <c r="CK6" s="441"/>
      <c r="CL6" s="441"/>
      <c r="CM6" s="441"/>
      <c r="CN6" s="441"/>
      <c r="CO6" s="441"/>
      <c r="CP6" s="441"/>
      <c r="CQ6" s="441"/>
      <c r="CR6" s="442"/>
    </row>
    <row r="7" spans="1:123" ht="15.6" customHeight="1">
      <c r="A7" s="98">
        <v>3</v>
      </c>
      <c r="B7" s="7" t="s">
        <v>188</v>
      </c>
      <c r="C7" s="7" t="s">
        <v>189</v>
      </c>
      <c r="D7" s="99" t="s">
        <v>190</v>
      </c>
      <c r="E7" s="16" t="s">
        <v>184</v>
      </c>
      <c r="F7" t="e">
        <f t="shared" ref="F7:F17" si="0">CHOOSE(VALUE(RIGHT(H7,2)),"Q1","Q1","Q1","Q2","Q2","Q2","Q3","Q3","Q3","Q4","Q4","Q4")</f>
        <v>#REF!</v>
      </c>
      <c r="G7" s="4">
        <v>2</v>
      </c>
      <c r="H7" s="4" t="e">
        <f>IF(H6="P12","P01","P"&amp;TEXT(INT(RIGHT(H6,2))+1,"00"))</f>
        <v>#REF!</v>
      </c>
      <c r="I7" s="6" t="s">
        <v>5</v>
      </c>
      <c r="J7" s="4" t="e">
        <f>IF($H$25=1,DATE(#REF!,INT(RIGHT($H7,2))+2,0)-DATE(#REF!,INT(RIGHT($H7,2))+1,1)+1,DATE(#REF!,INT(RIGHT($H7,2))+1,0)-DATE(#REF!,INT(RIGHT($H7,2)),1)+1)</f>
        <v>#REF!</v>
      </c>
      <c r="K7" s="16"/>
      <c r="M7" s="4" t="s">
        <v>31</v>
      </c>
      <c r="N7" s="4">
        <f ca="1">COUNTA(SC_ShtNames)</f>
        <v>10</v>
      </c>
      <c r="V7" s="443" t="s">
        <v>69</v>
      </c>
      <c r="W7" s="444"/>
      <c r="X7" s="444"/>
      <c r="Y7" s="444"/>
      <c r="Z7" s="447"/>
      <c r="AA7" s="443" t="s">
        <v>69</v>
      </c>
      <c r="AB7" s="444"/>
      <c r="AC7" s="444"/>
      <c r="AD7" s="444"/>
      <c r="AE7" s="447"/>
      <c r="AF7" s="443" t="s">
        <v>69</v>
      </c>
      <c r="AG7" s="444"/>
      <c r="AH7" s="444"/>
      <c r="AI7" s="444"/>
      <c r="AJ7" s="447"/>
      <c r="AK7" s="446" t="s">
        <v>162</v>
      </c>
      <c r="AL7" s="444"/>
      <c r="AM7" s="444"/>
      <c r="AN7" s="444"/>
      <c r="AO7" s="447"/>
      <c r="AP7" s="443" t="s">
        <v>163</v>
      </c>
      <c r="AQ7" s="444"/>
      <c r="AR7" s="444"/>
      <c r="AS7" s="444"/>
      <c r="AT7" s="447"/>
      <c r="AU7" s="443" t="s">
        <v>164</v>
      </c>
      <c r="AV7" s="444"/>
      <c r="AW7" s="444"/>
      <c r="AX7" s="444"/>
      <c r="AY7" s="445"/>
      <c r="AZ7" s="446" t="s">
        <v>162</v>
      </c>
      <c r="BA7" s="444"/>
      <c r="BB7" s="444"/>
      <c r="BC7" s="444"/>
      <c r="BD7" s="447"/>
      <c r="BE7" s="443" t="s">
        <v>163</v>
      </c>
      <c r="BF7" s="444"/>
      <c r="BG7" s="444"/>
      <c r="BH7" s="444"/>
      <c r="BI7" s="447"/>
      <c r="BJ7" s="443" t="s">
        <v>164</v>
      </c>
      <c r="BK7" s="444"/>
      <c r="BL7" s="444"/>
      <c r="BM7" s="444"/>
      <c r="BN7" s="445"/>
      <c r="BO7" s="446" t="s">
        <v>162</v>
      </c>
      <c r="BP7" s="444"/>
      <c r="BQ7" s="444"/>
      <c r="BR7" s="444"/>
      <c r="BS7" s="447"/>
      <c r="BT7" s="443" t="s">
        <v>163</v>
      </c>
      <c r="BU7" s="444"/>
      <c r="BV7" s="444"/>
      <c r="BW7" s="444"/>
      <c r="BX7" s="447"/>
      <c r="BY7" s="443" t="s">
        <v>164</v>
      </c>
      <c r="BZ7" s="444"/>
      <c r="CA7" s="444"/>
      <c r="CB7" s="444"/>
      <c r="CC7" s="445"/>
      <c r="CD7" s="446" t="s">
        <v>162</v>
      </c>
      <c r="CE7" s="444"/>
      <c r="CF7" s="444"/>
      <c r="CG7" s="444"/>
      <c r="CH7" s="447"/>
      <c r="CI7" s="443" t="s">
        <v>163</v>
      </c>
      <c r="CJ7" s="444"/>
      <c r="CK7" s="444"/>
      <c r="CL7" s="444"/>
      <c r="CM7" s="447"/>
      <c r="CN7" s="443" t="s">
        <v>164</v>
      </c>
      <c r="CO7" s="444"/>
      <c r="CP7" s="444"/>
      <c r="CQ7" s="444"/>
      <c r="CR7" s="445"/>
    </row>
    <row r="8" spans="1:123" ht="15.6" customHeight="1">
      <c r="A8" s="98">
        <v>4</v>
      </c>
      <c r="B8" s="7" t="s">
        <v>191</v>
      </c>
      <c r="C8" s="7" t="s">
        <v>189</v>
      </c>
      <c r="D8" s="99" t="s">
        <v>190</v>
      </c>
      <c r="E8" s="16" t="s">
        <v>184</v>
      </c>
      <c r="F8" t="e">
        <f t="shared" si="0"/>
        <v>#REF!</v>
      </c>
      <c r="G8" s="4">
        <v>3</v>
      </c>
      <c r="H8" s="4" t="e">
        <f t="shared" ref="H8:H17" si="1">IF(H7="P12","P01","P"&amp;TEXT(INT(RIGHT(H7,2))+1,"00"))</f>
        <v>#REF!</v>
      </c>
      <c r="I8" s="6" t="s">
        <v>6</v>
      </c>
      <c r="J8" s="4" t="e">
        <f>IF($H$25=1,DATE(#REF!,INT(RIGHT($H8,2))+2,0)-DATE(#REF!,INT(RIGHT($H8,2))+1,1)+1,DATE(#REF!,INT(RIGHT($H8,2))+1,0)-DATE(#REF!,INT(RIGHT($H8,2)),1)+1)</f>
        <v>#REF!</v>
      </c>
      <c r="K8" s="16"/>
      <c r="M8" s="27" t="s">
        <v>64</v>
      </c>
      <c r="N8" s="27" t="s">
        <v>62</v>
      </c>
      <c r="O8" s="8" t="s">
        <v>63</v>
      </c>
      <c r="P8" s="20" t="s">
        <v>178</v>
      </c>
      <c r="Q8" s="20" t="s">
        <v>138</v>
      </c>
      <c r="R8" s="20" t="s">
        <v>167</v>
      </c>
      <c r="S8" s="20"/>
      <c r="T8" s="20"/>
      <c r="U8" s="20"/>
      <c r="V8" s="57">
        <v>1</v>
      </c>
      <c r="W8" s="50">
        <v>2</v>
      </c>
      <c r="X8" s="50">
        <v>3</v>
      </c>
      <c r="Y8" s="50">
        <v>4</v>
      </c>
      <c r="Z8" s="51">
        <v>5</v>
      </c>
      <c r="AA8" s="49">
        <v>1</v>
      </c>
      <c r="AB8" s="50">
        <v>2</v>
      </c>
      <c r="AC8" s="50">
        <v>3</v>
      </c>
      <c r="AD8" s="50">
        <v>4</v>
      </c>
      <c r="AE8" s="51">
        <v>5</v>
      </c>
      <c r="AF8" s="50">
        <v>1</v>
      </c>
      <c r="AG8" s="50">
        <v>2</v>
      </c>
      <c r="AH8" s="50">
        <v>3</v>
      </c>
      <c r="AI8" s="50">
        <v>4</v>
      </c>
      <c r="AJ8" s="58">
        <v>5</v>
      </c>
      <c r="AK8" s="57">
        <v>1</v>
      </c>
      <c r="AL8" s="50">
        <v>2</v>
      </c>
      <c r="AM8" s="50">
        <v>3</v>
      </c>
      <c r="AN8" s="50">
        <v>4</v>
      </c>
      <c r="AO8" s="51">
        <v>5</v>
      </c>
      <c r="AP8" s="49">
        <v>1</v>
      </c>
      <c r="AQ8" s="50">
        <v>2</v>
      </c>
      <c r="AR8" s="50">
        <v>3</v>
      </c>
      <c r="AS8" s="50">
        <v>4</v>
      </c>
      <c r="AT8" s="51">
        <v>5</v>
      </c>
      <c r="AU8" s="50">
        <v>1</v>
      </c>
      <c r="AV8" s="50">
        <v>2</v>
      </c>
      <c r="AW8" s="50">
        <v>3</v>
      </c>
      <c r="AX8" s="50">
        <v>4</v>
      </c>
      <c r="AY8" s="58">
        <v>5</v>
      </c>
      <c r="AZ8" s="57">
        <v>1</v>
      </c>
      <c r="BA8" s="50">
        <v>2</v>
      </c>
      <c r="BB8" s="50">
        <v>3</v>
      </c>
      <c r="BC8" s="50">
        <v>4</v>
      </c>
      <c r="BD8" s="51">
        <v>5</v>
      </c>
      <c r="BE8" s="49">
        <v>1</v>
      </c>
      <c r="BF8" s="50">
        <v>2</v>
      </c>
      <c r="BG8" s="50">
        <v>3</v>
      </c>
      <c r="BH8" s="50">
        <v>4</v>
      </c>
      <c r="BI8" s="51">
        <v>5</v>
      </c>
      <c r="BJ8" s="50">
        <v>1</v>
      </c>
      <c r="BK8" s="50">
        <v>2</v>
      </c>
      <c r="BL8" s="50">
        <v>3</v>
      </c>
      <c r="BM8" s="50">
        <v>4</v>
      </c>
      <c r="BN8" s="58">
        <v>5</v>
      </c>
      <c r="BO8" s="57">
        <v>1</v>
      </c>
      <c r="BP8" s="50">
        <v>2</v>
      </c>
      <c r="BQ8" s="50">
        <v>3</v>
      </c>
      <c r="BR8" s="50">
        <v>4</v>
      </c>
      <c r="BS8" s="51">
        <v>5</v>
      </c>
      <c r="BT8" s="49">
        <v>1</v>
      </c>
      <c r="BU8" s="50">
        <v>2</v>
      </c>
      <c r="BV8" s="50">
        <v>3</v>
      </c>
      <c r="BW8" s="50">
        <v>4</v>
      </c>
      <c r="BX8" s="51">
        <v>5</v>
      </c>
      <c r="BY8" s="50">
        <v>1</v>
      </c>
      <c r="BZ8" s="50">
        <v>2</v>
      </c>
      <c r="CA8" s="50">
        <v>3</v>
      </c>
      <c r="CB8" s="50">
        <v>4</v>
      </c>
      <c r="CC8" s="58">
        <v>5</v>
      </c>
      <c r="CD8" s="57">
        <v>1</v>
      </c>
      <c r="CE8" s="50">
        <v>2</v>
      </c>
      <c r="CF8" s="50">
        <v>3</v>
      </c>
      <c r="CG8" s="50">
        <v>4</v>
      </c>
      <c r="CH8" s="51">
        <v>5</v>
      </c>
      <c r="CI8" s="49">
        <v>1</v>
      </c>
      <c r="CJ8" s="50">
        <v>2</v>
      </c>
      <c r="CK8" s="50">
        <v>3</v>
      </c>
      <c r="CL8" s="50">
        <v>4</v>
      </c>
      <c r="CM8" s="51">
        <v>5</v>
      </c>
      <c r="CN8" s="50">
        <v>1</v>
      </c>
      <c r="CO8" s="50">
        <v>2</v>
      </c>
      <c r="CP8" s="50">
        <v>3</v>
      </c>
      <c r="CQ8" s="50">
        <v>4</v>
      </c>
      <c r="CR8" s="58">
        <v>5</v>
      </c>
    </row>
    <row r="9" spans="1:123" ht="15.6" customHeight="1">
      <c r="A9" s="98">
        <v>5</v>
      </c>
      <c r="B9" s="7"/>
      <c r="C9" s="7"/>
      <c r="D9" s="7"/>
      <c r="E9" s="16" t="s">
        <v>184</v>
      </c>
      <c r="F9" t="e">
        <f t="shared" si="0"/>
        <v>#REF!</v>
      </c>
      <c r="G9" s="4">
        <v>4</v>
      </c>
      <c r="H9" s="4" t="e">
        <f t="shared" si="1"/>
        <v>#REF!</v>
      </c>
      <c r="I9" s="6" t="s">
        <v>7</v>
      </c>
      <c r="J9" s="4" t="e">
        <f>IF($H$25=1,DATE(#REF!,INT(RIGHT($H9,2))+2,0)-DATE(#REF!,INT(RIGHT($H9,2))+1,1)+1,DATE(#REF!,INT(RIGHT($H9,2))+1,0)-DATE(#REF!,INT(RIGHT($H9,2)),1)+1)</f>
        <v>#REF!</v>
      </c>
      <c r="K9" s="16"/>
      <c r="L9" s="23">
        <v>1</v>
      </c>
      <c r="M9" s="28" t="s">
        <v>170</v>
      </c>
      <c r="N9" s="28" t="s">
        <v>65</v>
      </c>
      <c r="O9" s="22" t="s">
        <v>169</v>
      </c>
      <c r="P9" s="84"/>
      <c r="Q9" s="21"/>
      <c r="R9" s="21" t="s">
        <v>50</v>
      </c>
      <c r="S9" s="21"/>
      <c r="T9" s="21"/>
      <c r="U9" s="21"/>
      <c r="V9" s="59"/>
      <c r="W9" s="30"/>
      <c r="X9" s="30"/>
      <c r="Y9" s="30"/>
      <c r="Z9" s="31"/>
      <c r="AA9" s="60"/>
      <c r="AB9" s="30"/>
      <c r="AC9" s="61"/>
      <c r="AD9" s="61"/>
      <c r="AE9" s="62"/>
      <c r="AJ9" s="64"/>
      <c r="AK9" s="59"/>
      <c r="AL9" s="30"/>
      <c r="AM9" s="30"/>
      <c r="AN9" s="30"/>
      <c r="AO9" s="31"/>
      <c r="AP9" s="60"/>
      <c r="AQ9" s="30"/>
      <c r="AR9" s="61"/>
      <c r="AS9" s="61"/>
      <c r="AT9" s="62"/>
      <c r="AY9" s="64"/>
      <c r="AZ9" s="59"/>
      <c r="BA9" s="30"/>
      <c r="BB9" s="30"/>
      <c r="BC9" s="30"/>
      <c r="BD9" s="31"/>
      <c r="BE9" s="60"/>
      <c r="BF9" s="61"/>
      <c r="BG9" s="61"/>
      <c r="BH9" s="61"/>
      <c r="BI9" s="62"/>
      <c r="BN9" s="64"/>
      <c r="BO9" s="59"/>
      <c r="BP9" s="30"/>
      <c r="BQ9" s="30"/>
      <c r="BR9" s="30"/>
      <c r="BS9" s="31"/>
      <c r="BT9" s="60"/>
      <c r="BU9" s="61"/>
      <c r="BV9" s="61"/>
      <c r="BW9" s="61"/>
      <c r="BX9" s="62"/>
      <c r="CC9" s="64"/>
      <c r="CD9" s="59"/>
      <c r="CE9" s="30"/>
      <c r="CF9" s="30"/>
      <c r="CG9" s="30"/>
      <c r="CH9" s="31"/>
      <c r="CI9" s="60"/>
      <c r="CJ9" s="61"/>
      <c r="CK9" s="61"/>
      <c r="CL9" s="61"/>
      <c r="CM9" s="62"/>
      <c r="CR9" s="64"/>
      <c r="CT9" t="s">
        <v>170</v>
      </c>
      <c r="CU9" t="s">
        <v>65</v>
      </c>
      <c r="CV9" t="s">
        <v>169</v>
      </c>
      <c r="CY9" t="s">
        <v>50</v>
      </c>
    </row>
    <row r="10" spans="1:123" ht="15.6" customHeight="1">
      <c r="A10" s="98">
        <v>6</v>
      </c>
      <c r="B10" s="7"/>
      <c r="C10" s="7"/>
      <c r="D10" s="7"/>
      <c r="E10" s="16" t="s">
        <v>184</v>
      </c>
      <c r="F10" t="e">
        <f t="shared" si="0"/>
        <v>#REF!</v>
      </c>
      <c r="G10" s="4">
        <v>5</v>
      </c>
      <c r="H10" s="4" t="e">
        <f t="shared" si="1"/>
        <v>#REF!</v>
      </c>
      <c r="I10" s="6" t="s">
        <v>36</v>
      </c>
      <c r="J10" s="4" t="e">
        <f>IF($H$25=1,DATE(#REF!,INT(RIGHT($H10,2))+2,0)-DATE(#REF!,INT(RIGHT($H10,2))+1,1)+1,DATE(#REF!,INT(RIGHT($H10,2))+1,0)-DATE(#REF!,INT(RIGHT($H10,2)),1)+1)</f>
        <v>#REF!</v>
      </c>
      <c r="K10" s="16"/>
      <c r="L10" s="23">
        <v>2</v>
      </c>
      <c r="M10" s="28" t="s">
        <v>172</v>
      </c>
      <c r="N10" s="28" t="s">
        <v>122</v>
      </c>
      <c r="O10" s="41" t="s">
        <v>171</v>
      </c>
      <c r="P10" s="84"/>
      <c r="Q10" s="21"/>
      <c r="R10" s="21" t="s">
        <v>50</v>
      </c>
      <c r="S10" s="21"/>
      <c r="T10" s="21"/>
      <c r="U10" s="21"/>
      <c r="V10" s="59"/>
      <c r="W10" s="30"/>
      <c r="X10" s="30"/>
      <c r="Y10" s="30"/>
      <c r="Z10" s="31"/>
      <c r="AA10" s="60"/>
      <c r="AB10" s="30"/>
      <c r="AC10" s="61"/>
      <c r="AE10" s="65"/>
      <c r="AJ10" s="64"/>
      <c r="AK10" s="59"/>
      <c r="AL10" s="30"/>
      <c r="AM10" s="30"/>
      <c r="AN10" s="30"/>
      <c r="AO10" s="31"/>
      <c r="AP10" s="60"/>
      <c r="AQ10" s="30"/>
      <c r="AR10" s="61"/>
      <c r="AT10" s="65"/>
      <c r="AY10" s="64"/>
      <c r="AZ10" s="59"/>
      <c r="BA10" s="30"/>
      <c r="BB10" s="30"/>
      <c r="BC10" s="30"/>
      <c r="BD10" s="31"/>
      <c r="BE10" s="60"/>
      <c r="BF10" s="61"/>
      <c r="BG10" s="61"/>
      <c r="BI10" s="65"/>
      <c r="BN10" s="64"/>
      <c r="BO10" s="59"/>
      <c r="BP10" s="30"/>
      <c r="BQ10" s="30"/>
      <c r="BR10" s="30"/>
      <c r="BS10" s="31"/>
      <c r="BT10" s="60"/>
      <c r="BU10" s="61"/>
      <c r="BV10" s="61"/>
      <c r="BX10" s="65"/>
      <c r="CC10" s="64"/>
      <c r="CD10" s="59"/>
      <c r="CE10" s="30"/>
      <c r="CF10" s="30"/>
      <c r="CG10" s="30"/>
      <c r="CH10" s="31"/>
      <c r="CI10" s="60"/>
      <c r="CJ10" s="61"/>
      <c r="CK10" s="61"/>
      <c r="CM10" s="65"/>
      <c r="CR10" s="64"/>
      <c r="CT10" t="s">
        <v>172</v>
      </c>
      <c r="CU10" t="s">
        <v>122</v>
      </c>
      <c r="CV10" t="s">
        <v>67</v>
      </c>
      <c r="CY10" t="s">
        <v>50</v>
      </c>
      <c r="DC10" t="s">
        <v>148</v>
      </c>
    </row>
    <row r="11" spans="1:123" ht="15.6" customHeight="1">
      <c r="A11" s="2"/>
      <c r="B11" s="14" t="s">
        <v>38</v>
      </c>
      <c r="C11" s="4" t="e">
        <f ca="1">INDEX(C12:C17,MATCH(#REF!,SC_Version,0))</f>
        <v>#REF!</v>
      </c>
      <c r="D11" s="7"/>
      <c r="E11" s="16"/>
      <c r="F11" t="e">
        <f t="shared" si="0"/>
        <v>#REF!</v>
      </c>
      <c r="G11" s="4">
        <v>6</v>
      </c>
      <c r="H11" s="4" t="e">
        <f t="shared" si="1"/>
        <v>#REF!</v>
      </c>
      <c r="I11" s="6" t="s">
        <v>8</v>
      </c>
      <c r="J11" s="4" t="e">
        <f>IF($H$25=1,DATE(#REF!,INT(RIGHT($H11,2))+2,0)-DATE(#REF!,INT(RIGHT($H11,2))+1,1)+1,DATE(#REF!,INT(RIGHT($H11,2))+1,0)-DATE(#REF!,INT(RIGHT($H11,2)),1)+1)</f>
        <v>#REF!</v>
      </c>
      <c r="K11" s="16"/>
      <c r="L11" s="23">
        <v>3</v>
      </c>
      <c r="M11" s="28" t="s">
        <v>179</v>
      </c>
      <c r="N11" s="28" t="s">
        <v>137</v>
      </c>
      <c r="O11" s="41" t="s">
        <v>128</v>
      </c>
      <c r="P11" s="84"/>
      <c r="Q11" s="21"/>
      <c r="R11" s="21" t="s">
        <v>50</v>
      </c>
      <c r="S11" s="21"/>
      <c r="T11" s="21"/>
      <c r="U11" s="21"/>
      <c r="V11" s="59" t="s">
        <v>148</v>
      </c>
      <c r="W11" s="30"/>
      <c r="X11" s="30"/>
      <c r="Y11" s="30"/>
      <c r="Z11" s="31"/>
      <c r="AA11" s="60"/>
      <c r="AB11" s="30"/>
      <c r="AC11" s="61"/>
      <c r="AD11" s="61"/>
      <c r="AE11" s="62"/>
      <c r="AJ11" s="64"/>
      <c r="AK11" s="59"/>
      <c r="AL11" s="30"/>
      <c r="AM11" s="30"/>
      <c r="AN11" s="30"/>
      <c r="AO11" s="31"/>
      <c r="AP11" s="60"/>
      <c r="AQ11" s="30"/>
      <c r="AR11" s="61"/>
      <c r="AS11" s="61"/>
      <c r="AT11" s="62"/>
      <c r="AY11" s="64"/>
      <c r="AZ11" s="59"/>
      <c r="BA11" s="30"/>
      <c r="BB11" s="30"/>
      <c r="BC11" s="30"/>
      <c r="BD11" s="31"/>
      <c r="BE11" s="60"/>
      <c r="BF11" s="61"/>
      <c r="BG11" s="61"/>
      <c r="BI11" s="65"/>
      <c r="BN11" s="64"/>
      <c r="BO11" s="59"/>
      <c r="BP11" s="30"/>
      <c r="BQ11" s="30"/>
      <c r="BR11" s="30"/>
      <c r="BS11" s="31"/>
      <c r="BT11" s="60"/>
      <c r="BU11" s="61"/>
      <c r="BV11" s="61"/>
      <c r="BX11" s="65"/>
      <c r="CC11" s="64"/>
      <c r="CD11" s="59"/>
      <c r="CE11" s="30"/>
      <c r="CF11" s="30"/>
      <c r="CG11" s="30"/>
      <c r="CH11" s="31"/>
      <c r="CI11" s="60"/>
      <c r="CJ11" s="61"/>
      <c r="CK11" s="61"/>
      <c r="CM11" s="65"/>
      <c r="CR11" s="63"/>
      <c r="CT11" t="s">
        <v>179</v>
      </c>
      <c r="CU11" t="s">
        <v>137</v>
      </c>
      <c r="CV11" t="s">
        <v>128</v>
      </c>
      <c r="CX11" t="s">
        <v>50</v>
      </c>
      <c r="CY11" t="s">
        <v>50</v>
      </c>
      <c r="DC11" t="s">
        <v>148</v>
      </c>
      <c r="DS11" t="s">
        <v>181</v>
      </c>
    </row>
    <row r="12" spans="1:123">
      <c r="A12" s="4">
        <v>1</v>
      </c>
      <c r="B12" s="7" t="s">
        <v>26</v>
      </c>
      <c r="C12" s="4" t="s">
        <v>50</v>
      </c>
      <c r="D12" s="7"/>
      <c r="E12" s="16"/>
      <c r="F12" t="e">
        <f t="shared" si="0"/>
        <v>#REF!</v>
      </c>
      <c r="G12" s="4">
        <v>7</v>
      </c>
      <c r="H12" s="4" t="e">
        <f t="shared" si="1"/>
        <v>#REF!</v>
      </c>
      <c r="I12" s="6" t="s">
        <v>9</v>
      </c>
      <c r="J12" s="4" t="e">
        <f>IF($H$25=1,DATE(#REF!,INT(RIGHT($H12,2))+2,0)-DATE(#REF!,INT(RIGHT($H12,2))+1,1)+1,DATE(#REF!,INT(RIGHT($H12,2))+1,0)-DATE(#REF!,INT(RIGHT($H12,2)),1)+1)</f>
        <v>#REF!</v>
      </c>
      <c r="K12" s="16"/>
      <c r="L12" s="23">
        <v>4</v>
      </c>
      <c r="M12" s="28" t="s">
        <v>132</v>
      </c>
      <c r="N12" s="28" t="s">
        <v>123</v>
      </c>
      <c r="O12" s="41" t="s">
        <v>125</v>
      </c>
      <c r="P12" s="84"/>
      <c r="Q12" s="21" t="s">
        <v>50</v>
      </c>
      <c r="R12" s="21" t="s">
        <v>50</v>
      </c>
      <c r="S12" s="21"/>
      <c r="T12" s="21"/>
      <c r="U12" s="21"/>
      <c r="V12" s="59"/>
      <c r="W12" s="30"/>
      <c r="X12" s="30"/>
      <c r="Y12" s="30"/>
      <c r="Z12" s="31"/>
      <c r="AA12" s="60"/>
      <c r="AB12" s="30"/>
      <c r="AC12" s="61"/>
      <c r="AD12" s="61"/>
      <c r="AE12" s="62"/>
      <c r="AF12" s="61"/>
      <c r="AG12" s="61"/>
      <c r="AH12" s="61"/>
      <c r="AI12" s="61"/>
      <c r="AJ12" s="63"/>
      <c r="AK12" s="59"/>
      <c r="AL12" s="30"/>
      <c r="AM12" s="30"/>
      <c r="AN12" s="30"/>
      <c r="AO12" s="31"/>
      <c r="AP12" s="60"/>
      <c r="AQ12" s="30"/>
      <c r="AR12" s="61"/>
      <c r="AS12" s="61"/>
      <c r="AT12" s="62"/>
      <c r="AU12" s="61"/>
      <c r="AV12" s="61"/>
      <c r="AW12" s="61"/>
      <c r="AX12" s="61"/>
      <c r="AY12" s="63"/>
      <c r="AZ12" s="59"/>
      <c r="BA12" s="30"/>
      <c r="BB12" s="30"/>
      <c r="BC12" s="30"/>
      <c r="BD12" s="31"/>
      <c r="BE12" s="60"/>
      <c r="BF12" s="61"/>
      <c r="BG12" s="61"/>
      <c r="BH12" s="61"/>
      <c r="BI12" s="62"/>
      <c r="BJ12" s="61"/>
      <c r="BK12" s="61"/>
      <c r="BL12" s="61"/>
      <c r="BM12" s="61"/>
      <c r="BN12" s="63"/>
      <c r="BO12" s="59"/>
      <c r="BP12" s="30"/>
      <c r="BQ12" s="30"/>
      <c r="BR12" s="30"/>
      <c r="BS12" s="31"/>
      <c r="BT12" s="60"/>
      <c r="BU12" s="61"/>
      <c r="BV12" s="61"/>
      <c r="BW12" s="61"/>
      <c r="BX12" s="62"/>
      <c r="BY12" s="61"/>
      <c r="BZ12" s="61"/>
      <c r="CA12" s="61"/>
      <c r="CB12" s="61"/>
      <c r="CC12" s="63"/>
      <c r="CD12" s="59"/>
      <c r="CE12" s="30"/>
      <c r="CF12" s="30"/>
      <c r="CG12" s="30"/>
      <c r="CH12" s="31"/>
      <c r="CI12" s="60"/>
      <c r="CJ12" s="61"/>
      <c r="CK12" s="61"/>
      <c r="CL12" s="61"/>
      <c r="CM12" s="62"/>
      <c r="CN12" s="61"/>
      <c r="CO12" s="61"/>
      <c r="CP12" s="61"/>
      <c r="CQ12" s="61"/>
      <c r="CR12" s="64"/>
      <c r="CT12" t="s">
        <v>132</v>
      </c>
      <c r="CU12" t="s">
        <v>123</v>
      </c>
      <c r="CV12" t="s">
        <v>125</v>
      </c>
      <c r="CX12" t="s">
        <v>50</v>
      </c>
      <c r="CY12" t="s">
        <v>50</v>
      </c>
    </row>
    <row r="13" spans="1:123">
      <c r="A13" s="4">
        <v>2</v>
      </c>
      <c r="B13" s="7" t="s">
        <v>25</v>
      </c>
      <c r="C13" s="4" t="s">
        <v>61</v>
      </c>
      <c r="D13" s="7"/>
      <c r="E13" s="16"/>
      <c r="F13" t="e">
        <f t="shared" si="0"/>
        <v>#REF!</v>
      </c>
      <c r="G13" s="4">
        <v>8</v>
      </c>
      <c r="H13" s="4" t="e">
        <f t="shared" si="1"/>
        <v>#REF!</v>
      </c>
      <c r="I13" s="6" t="s">
        <v>10</v>
      </c>
      <c r="J13" s="4" t="e">
        <f>IF($H$25=1,DATE(#REF!,INT(RIGHT($H13,2))+2,0)-DATE(#REF!,INT(RIGHT($H13,2))+1,1)+1,DATE(#REF!,INT(RIGHT($H13,2))+1,0)-DATE(#REF!,INT(RIGHT($H13,2)),1)+1)</f>
        <v>#REF!</v>
      </c>
      <c r="K13" s="16"/>
      <c r="L13" s="23">
        <v>5</v>
      </c>
      <c r="M13" s="28" t="s">
        <v>133</v>
      </c>
      <c r="N13" s="28" t="s">
        <v>124</v>
      </c>
      <c r="O13" s="41" t="s">
        <v>127</v>
      </c>
      <c r="P13" s="84"/>
      <c r="Q13" s="21" t="s">
        <v>50</v>
      </c>
      <c r="R13" s="21" t="s">
        <v>50</v>
      </c>
      <c r="S13" s="21"/>
      <c r="T13" s="21"/>
      <c r="U13" s="21"/>
      <c r="V13" s="59"/>
      <c r="W13" s="30"/>
      <c r="X13" s="30"/>
      <c r="Y13" s="30"/>
      <c r="Z13" s="31"/>
      <c r="AA13" s="60"/>
      <c r="AB13" s="30"/>
      <c r="AC13" s="61"/>
      <c r="AE13" s="65"/>
      <c r="AJ13" s="64"/>
      <c r="AK13" s="59"/>
      <c r="AL13" s="30"/>
      <c r="AM13" s="30"/>
      <c r="AN13" s="30"/>
      <c r="AO13" s="31"/>
      <c r="AP13" s="60"/>
      <c r="AQ13" s="30"/>
      <c r="AR13" s="61"/>
      <c r="AT13" s="65"/>
      <c r="AY13" s="64"/>
      <c r="AZ13" s="59"/>
      <c r="BA13" s="30"/>
      <c r="BB13" s="30"/>
      <c r="BC13" s="30"/>
      <c r="BD13" s="31"/>
      <c r="BE13" s="60"/>
      <c r="BF13" s="61"/>
      <c r="BG13" s="61"/>
      <c r="BI13" s="65"/>
      <c r="BN13" s="64"/>
      <c r="BO13" s="59"/>
      <c r="BP13" s="30"/>
      <c r="BQ13" s="30"/>
      <c r="BR13" s="30"/>
      <c r="BS13" s="31"/>
      <c r="BT13" s="60"/>
      <c r="BU13" s="61"/>
      <c r="BV13" s="61"/>
      <c r="BX13" s="65"/>
      <c r="CC13" s="64"/>
      <c r="CD13" s="59"/>
      <c r="CE13" s="30"/>
      <c r="CF13" s="30"/>
      <c r="CG13" s="30"/>
      <c r="CH13" s="31"/>
      <c r="CI13" s="60"/>
      <c r="CJ13" s="61"/>
      <c r="CK13" s="61"/>
      <c r="CM13" s="65"/>
      <c r="CR13" s="64"/>
      <c r="CT13" t="s">
        <v>133</v>
      </c>
      <c r="CU13" t="s">
        <v>124</v>
      </c>
      <c r="CV13" t="s">
        <v>127</v>
      </c>
      <c r="CX13" t="s">
        <v>50</v>
      </c>
      <c r="CY13" t="s">
        <v>50</v>
      </c>
    </row>
    <row r="14" spans="1:123">
      <c r="A14" s="4">
        <v>3</v>
      </c>
      <c r="B14" s="7" t="s">
        <v>27</v>
      </c>
      <c r="C14" s="4" t="s">
        <v>51</v>
      </c>
      <c r="D14" s="7"/>
      <c r="E14" s="16"/>
      <c r="F14" t="e">
        <f t="shared" si="0"/>
        <v>#REF!</v>
      </c>
      <c r="G14" s="4">
        <v>9</v>
      </c>
      <c r="H14" s="4" t="e">
        <f t="shared" si="1"/>
        <v>#REF!</v>
      </c>
      <c r="I14" s="6" t="s">
        <v>11</v>
      </c>
      <c r="J14" s="4" t="e">
        <f>IF($H$25=1,DATE(#REF!,INT(RIGHT($H14,2))+2,0)-DATE(#REF!,INT(RIGHT($H14,2))+1,1)+1,DATE(#REF!,INT(RIGHT($H14,2))+1,0)-DATE(#REF!,INT(RIGHT($H14,2)),1)+1)</f>
        <v>#REF!</v>
      </c>
      <c r="K14" s="16"/>
      <c r="L14" s="23">
        <v>6</v>
      </c>
      <c r="M14" s="28" t="s">
        <v>141</v>
      </c>
      <c r="N14" s="28" t="s">
        <v>142</v>
      </c>
      <c r="O14" s="41" t="s">
        <v>130</v>
      </c>
      <c r="P14" s="84"/>
      <c r="Q14" s="21" t="s">
        <v>50</v>
      </c>
      <c r="R14" s="21"/>
      <c r="S14" s="21"/>
      <c r="T14" s="21"/>
      <c r="U14" s="21"/>
      <c r="V14" s="59"/>
      <c r="W14" s="30"/>
      <c r="X14" s="30"/>
      <c r="Y14" s="30"/>
      <c r="Z14" s="31"/>
      <c r="AA14" s="60"/>
      <c r="AB14" s="30"/>
      <c r="AC14" s="61"/>
      <c r="AD14" s="61"/>
      <c r="AE14" s="62"/>
      <c r="AJ14" s="64"/>
      <c r="AK14" s="59"/>
      <c r="AL14" s="30"/>
      <c r="AM14" s="30"/>
      <c r="AN14" s="30"/>
      <c r="AO14" s="31"/>
      <c r="AP14" s="60"/>
      <c r="AQ14" s="30"/>
      <c r="AR14" s="61"/>
      <c r="AS14" s="61"/>
      <c r="AT14" s="62"/>
      <c r="AY14" s="64"/>
      <c r="AZ14" s="59"/>
      <c r="BA14" s="30"/>
      <c r="BB14" s="30"/>
      <c r="BC14" s="30"/>
      <c r="BD14" s="31"/>
      <c r="BE14" s="60"/>
      <c r="BF14" s="61"/>
      <c r="BG14" s="61"/>
      <c r="BH14" s="61"/>
      <c r="BI14" s="62"/>
      <c r="BN14" s="64"/>
      <c r="BO14" s="59"/>
      <c r="BP14" s="30"/>
      <c r="BQ14" s="30"/>
      <c r="BR14" s="30"/>
      <c r="BS14" s="31"/>
      <c r="BT14" s="60"/>
      <c r="BU14" s="61"/>
      <c r="BV14" s="61"/>
      <c r="BW14" s="61"/>
      <c r="BX14" s="62"/>
      <c r="CC14" s="64"/>
      <c r="CD14" s="59"/>
      <c r="CE14" s="30"/>
      <c r="CF14" s="30"/>
      <c r="CG14" s="30"/>
      <c r="CH14" s="31"/>
      <c r="CI14" s="60"/>
      <c r="CJ14" s="61"/>
      <c r="CK14" s="61"/>
      <c r="CL14" s="61"/>
      <c r="CM14" s="62"/>
      <c r="CR14" s="63"/>
      <c r="CT14" t="s">
        <v>141</v>
      </c>
      <c r="CU14" t="s">
        <v>142</v>
      </c>
      <c r="CV14" t="s">
        <v>130</v>
      </c>
      <c r="CX14" t="s">
        <v>50</v>
      </c>
    </row>
    <row r="15" spans="1:123">
      <c r="A15" s="4">
        <v>4</v>
      </c>
      <c r="B15" s="7"/>
      <c r="C15" s="7"/>
      <c r="D15" s="7"/>
      <c r="E15" s="16"/>
      <c r="F15" t="e">
        <f t="shared" si="0"/>
        <v>#REF!</v>
      </c>
      <c r="G15" s="4">
        <v>10</v>
      </c>
      <c r="H15" s="4" t="e">
        <f t="shared" si="1"/>
        <v>#REF!</v>
      </c>
      <c r="I15" s="6" t="s">
        <v>22</v>
      </c>
      <c r="J15" s="4" t="e">
        <f>IF($H$25=1,DATE(#REF!,INT(RIGHT($H15,2))+2,0)-DATE(#REF!,INT(RIGHT($H15,2))+1,1)+1,DATE(#REF!,INT(RIGHT($H15,2))+1,0)-DATE(#REF!,INT(RIGHT($H15,2)),1)+1)</f>
        <v>#REF!</v>
      </c>
      <c r="K15" s="16"/>
      <c r="L15" s="23">
        <v>7</v>
      </c>
      <c r="M15" s="28" t="s">
        <v>140</v>
      </c>
      <c r="N15" s="28" t="s">
        <v>168</v>
      </c>
      <c r="O15" s="41" t="s">
        <v>128</v>
      </c>
      <c r="P15" s="84"/>
      <c r="Q15" s="21" t="s">
        <v>50</v>
      </c>
      <c r="R15" s="21" t="s">
        <v>50</v>
      </c>
      <c r="S15" s="21"/>
      <c r="T15" s="21"/>
      <c r="U15" s="21"/>
      <c r="V15" s="59"/>
      <c r="W15" s="30"/>
      <c r="X15" s="30"/>
      <c r="Y15" s="30"/>
      <c r="Z15" s="31"/>
      <c r="AA15" s="60"/>
      <c r="AB15" s="30"/>
      <c r="AC15" s="61"/>
      <c r="AD15" s="61"/>
      <c r="AE15" s="62"/>
      <c r="AF15" s="61"/>
      <c r="AG15" s="61"/>
      <c r="AH15" s="61"/>
      <c r="AI15" s="61"/>
      <c r="AJ15" s="63"/>
      <c r="AK15" s="59"/>
      <c r="AL15" s="30"/>
      <c r="AM15" s="30"/>
      <c r="AN15" s="30"/>
      <c r="AO15" s="31"/>
      <c r="AP15" s="60"/>
      <c r="AQ15" s="30"/>
      <c r="AR15" s="61"/>
      <c r="AS15" s="61"/>
      <c r="AT15" s="62"/>
      <c r="AU15" s="61"/>
      <c r="AV15" s="61"/>
      <c r="AW15" s="61"/>
      <c r="AX15" s="61"/>
      <c r="AY15" s="63"/>
      <c r="AZ15" s="59"/>
      <c r="BA15" s="30"/>
      <c r="BB15" s="30"/>
      <c r="BC15" s="30"/>
      <c r="BD15" s="31"/>
      <c r="BE15" s="60"/>
      <c r="BF15" s="61"/>
      <c r="BG15" s="61"/>
      <c r="BH15" s="61"/>
      <c r="BI15" s="62"/>
      <c r="BJ15" s="61"/>
      <c r="BK15" s="61"/>
      <c r="BL15" s="61"/>
      <c r="BM15" s="61"/>
      <c r="BN15" s="63"/>
      <c r="BO15" s="59"/>
      <c r="BP15" s="30"/>
      <c r="BQ15" s="30"/>
      <c r="BR15" s="30"/>
      <c r="BS15" s="31"/>
      <c r="BT15" s="60"/>
      <c r="BU15" s="61"/>
      <c r="BV15" s="61"/>
      <c r="BW15" s="61"/>
      <c r="BX15" s="62"/>
      <c r="BY15" s="61"/>
      <c r="BZ15" s="61"/>
      <c r="CA15" s="61"/>
      <c r="CB15" s="61"/>
      <c r="CC15" s="63"/>
      <c r="CD15" s="59"/>
      <c r="CE15" s="30"/>
      <c r="CF15" s="30"/>
      <c r="CG15" s="30"/>
      <c r="CH15" s="31"/>
      <c r="CI15" s="60"/>
      <c r="CJ15" s="61"/>
      <c r="CK15" s="61"/>
      <c r="CL15" s="61"/>
      <c r="CM15" s="62"/>
      <c r="CN15" s="61"/>
      <c r="CO15" s="61"/>
      <c r="CP15" s="61"/>
      <c r="CQ15" s="61"/>
      <c r="CR15" s="63"/>
      <c r="CT15" t="s">
        <v>134</v>
      </c>
      <c r="CU15" t="s">
        <v>168</v>
      </c>
      <c r="CV15" t="s">
        <v>130</v>
      </c>
      <c r="CX15" t="s">
        <v>50</v>
      </c>
      <c r="CY15" t="s">
        <v>50</v>
      </c>
      <c r="DC15" t="s">
        <v>147</v>
      </c>
    </row>
    <row r="16" spans="1:123">
      <c r="A16" s="4">
        <v>5</v>
      </c>
      <c r="B16" s="7"/>
      <c r="C16" s="7"/>
      <c r="D16" s="7"/>
      <c r="E16" s="16"/>
      <c r="F16" t="e">
        <f t="shared" si="0"/>
        <v>#REF!</v>
      </c>
      <c r="G16" s="4">
        <v>11</v>
      </c>
      <c r="H16" s="4" t="e">
        <f t="shared" si="1"/>
        <v>#REF!</v>
      </c>
      <c r="I16" s="6" t="s">
        <v>19</v>
      </c>
      <c r="J16" s="4" t="e">
        <f>IF($H$25=1,DATE(#REF!,INT(RIGHT($H16,2))+2,0)-DATE(#REF!,INT(RIGHT($H16,2))+1,1)+1,DATE(#REF!,INT(RIGHT($H16,2))+1,0)-DATE(#REF!,INT(RIGHT($H16,2)),1)+1)</f>
        <v>#REF!</v>
      </c>
      <c r="K16" s="16"/>
      <c r="L16" s="23">
        <v>8</v>
      </c>
      <c r="M16" s="28" t="s">
        <v>134</v>
      </c>
      <c r="N16" s="28" t="s">
        <v>173</v>
      </c>
      <c r="O16" s="41" t="s">
        <v>130</v>
      </c>
      <c r="P16" s="84"/>
      <c r="Q16" s="21" t="s">
        <v>50</v>
      </c>
      <c r="R16" s="21" t="s">
        <v>50</v>
      </c>
      <c r="S16" s="21"/>
      <c r="T16" s="21"/>
      <c r="U16" s="21"/>
      <c r="V16" s="59" t="s">
        <v>147</v>
      </c>
      <c r="W16" s="30"/>
      <c r="X16" s="30"/>
      <c r="Y16" s="30"/>
      <c r="Z16" s="31"/>
      <c r="AA16" s="60"/>
      <c r="AB16" s="30"/>
      <c r="AC16" s="61"/>
      <c r="AD16" s="61"/>
      <c r="AE16" s="62"/>
      <c r="AF16" s="61"/>
      <c r="AG16" s="61"/>
      <c r="AH16" s="61"/>
      <c r="AI16" s="61"/>
      <c r="AJ16" s="63"/>
      <c r="AK16" s="59"/>
      <c r="AL16" s="30"/>
      <c r="AM16" s="30"/>
      <c r="AN16" s="30"/>
      <c r="AO16" s="31"/>
      <c r="AP16" s="60"/>
      <c r="AQ16" s="30"/>
      <c r="AR16" s="61"/>
      <c r="AS16" s="61"/>
      <c r="AT16" s="62"/>
      <c r="AU16" s="61"/>
      <c r="AV16" s="61"/>
      <c r="AW16" s="61"/>
      <c r="AX16" s="61"/>
      <c r="AY16" s="63"/>
      <c r="AZ16" s="59"/>
      <c r="BA16" s="30"/>
      <c r="BB16" s="30"/>
      <c r="BC16" s="30"/>
      <c r="BD16" s="31"/>
      <c r="BE16" s="60"/>
      <c r="BF16" s="61"/>
      <c r="BG16" s="61"/>
      <c r="BH16" s="61"/>
      <c r="BI16" s="62"/>
      <c r="BJ16" s="61"/>
      <c r="BK16" s="61"/>
      <c r="BL16" s="61"/>
      <c r="BM16" s="61"/>
      <c r="BN16" s="63"/>
      <c r="BO16" s="59"/>
      <c r="BP16" s="30"/>
      <c r="BQ16" s="30"/>
      <c r="BR16" s="30"/>
      <c r="BS16" s="31"/>
      <c r="BT16" s="60"/>
      <c r="BU16" s="61"/>
      <c r="BV16" s="61"/>
      <c r="BW16" s="61"/>
      <c r="BX16" s="62"/>
      <c r="BY16" s="61"/>
      <c r="BZ16" s="61"/>
      <c r="CA16" s="61"/>
      <c r="CB16" s="61"/>
      <c r="CC16" s="63"/>
      <c r="CD16" s="59"/>
      <c r="CE16" s="30"/>
      <c r="CF16" s="30"/>
      <c r="CG16" s="30"/>
      <c r="CH16" s="31"/>
      <c r="CI16" s="60"/>
      <c r="CJ16" s="61"/>
      <c r="CK16" s="61"/>
      <c r="CL16" s="61"/>
      <c r="CM16" s="62"/>
      <c r="CN16" s="61"/>
      <c r="CO16" s="61"/>
      <c r="CP16" s="61"/>
      <c r="CQ16" s="61"/>
      <c r="CR16" s="63"/>
      <c r="CT16" t="s">
        <v>140</v>
      </c>
      <c r="CU16" t="s">
        <v>173</v>
      </c>
      <c r="CV16" t="s">
        <v>128</v>
      </c>
      <c r="CX16" t="s">
        <v>50</v>
      </c>
      <c r="CY16" t="s">
        <v>50</v>
      </c>
    </row>
    <row r="17" spans="1:123">
      <c r="A17" s="4">
        <v>6</v>
      </c>
      <c r="B17" s="7"/>
      <c r="C17" s="7"/>
      <c r="D17" s="7"/>
      <c r="E17" s="16"/>
      <c r="F17" t="e">
        <f t="shared" si="0"/>
        <v>#REF!</v>
      </c>
      <c r="G17" s="4">
        <v>12</v>
      </c>
      <c r="H17" s="4" t="e">
        <f t="shared" si="1"/>
        <v>#REF!</v>
      </c>
      <c r="I17" s="6" t="s">
        <v>0</v>
      </c>
      <c r="J17" s="4" t="e">
        <f>IF($H$25=1,DATE(#REF!,INT(RIGHT($H17,2))+2,0)-DATE(#REF!,INT(RIGHT($H17,2))+1,1)+1,DATE(#REF!,INT(RIGHT($H17,2))+1,0)-DATE(#REF!,INT(RIGHT($H17,2)),1)+1)</f>
        <v>#REF!</v>
      </c>
      <c r="K17" s="16"/>
      <c r="L17" s="23">
        <v>9</v>
      </c>
      <c r="M17" s="28" t="s">
        <v>135</v>
      </c>
      <c r="N17" s="28" t="s">
        <v>174</v>
      </c>
      <c r="O17" s="36" t="s">
        <v>131</v>
      </c>
      <c r="P17" s="48"/>
      <c r="Q17" s="21" t="s">
        <v>50</v>
      </c>
      <c r="R17" s="21" t="s">
        <v>50</v>
      </c>
      <c r="S17" s="21"/>
      <c r="T17" s="21"/>
      <c r="U17" s="21"/>
      <c r="V17" s="59"/>
      <c r="W17" s="30"/>
      <c r="X17" s="30"/>
      <c r="Y17" s="30"/>
      <c r="Z17" s="31"/>
      <c r="AA17" s="60"/>
      <c r="AB17" s="30"/>
      <c r="AC17" s="61"/>
      <c r="AD17" s="61"/>
      <c r="AE17" s="62"/>
      <c r="AF17" s="61"/>
      <c r="AG17" s="61"/>
      <c r="AH17" s="61"/>
      <c r="AI17" s="61"/>
      <c r="AJ17" s="63"/>
      <c r="AK17" s="59"/>
      <c r="AL17" s="30"/>
      <c r="AM17" s="30"/>
      <c r="AN17" s="30"/>
      <c r="AO17" s="31"/>
      <c r="AP17" s="60"/>
      <c r="AQ17" s="30"/>
      <c r="AR17" s="61"/>
      <c r="AS17" s="61"/>
      <c r="AT17" s="62"/>
      <c r="AU17" s="61"/>
      <c r="AV17" s="61"/>
      <c r="AW17" s="61"/>
      <c r="AX17" s="61"/>
      <c r="AY17" s="63"/>
      <c r="AZ17" s="59"/>
      <c r="BA17" s="30"/>
      <c r="BB17" s="30"/>
      <c r="BC17" s="30"/>
      <c r="BD17" s="31"/>
      <c r="BE17" s="60"/>
      <c r="BF17" s="61"/>
      <c r="BG17" s="61"/>
      <c r="BH17" s="61"/>
      <c r="BI17" s="62"/>
      <c r="BJ17" s="61"/>
      <c r="BK17" s="61"/>
      <c r="BL17" s="61"/>
      <c r="BM17" s="61"/>
      <c r="BN17" s="63"/>
      <c r="BO17" s="59"/>
      <c r="BP17" s="30"/>
      <c r="BQ17" s="30"/>
      <c r="BR17" s="30"/>
      <c r="BS17" s="31"/>
      <c r="BT17" s="60"/>
      <c r="BU17" s="61"/>
      <c r="BV17" s="61"/>
      <c r="BW17" s="61"/>
      <c r="BX17" s="62"/>
      <c r="BY17" s="61"/>
      <c r="BZ17" s="61"/>
      <c r="CA17" s="61"/>
      <c r="CB17" s="61"/>
      <c r="CC17" s="63"/>
      <c r="CD17" s="59"/>
      <c r="CE17" s="30"/>
      <c r="CF17" s="30"/>
      <c r="CG17" s="30"/>
      <c r="CH17" s="31"/>
      <c r="CI17" s="60"/>
      <c r="CJ17" s="61"/>
      <c r="CK17" s="61"/>
      <c r="CL17" s="61"/>
      <c r="CM17" s="62"/>
      <c r="CN17" s="61"/>
      <c r="CO17" s="61"/>
      <c r="CP17" s="61"/>
      <c r="CQ17" s="61"/>
      <c r="CR17" s="63"/>
      <c r="CT17" t="s">
        <v>135</v>
      </c>
      <c r="CU17" t="s">
        <v>174</v>
      </c>
      <c r="CV17" t="s">
        <v>131</v>
      </c>
      <c r="CX17" t="s">
        <v>50</v>
      </c>
      <c r="CY17" t="s">
        <v>50</v>
      </c>
      <c r="DS17" t="s">
        <v>175</v>
      </c>
    </row>
    <row r="18" spans="1:123">
      <c r="A18" s="4">
        <v>7</v>
      </c>
      <c r="C18" s="7"/>
      <c r="D18" s="7"/>
      <c r="E18" s="16"/>
      <c r="J18" s="6"/>
      <c r="K18" s="16"/>
      <c r="L18" s="23">
        <v>10</v>
      </c>
      <c r="M18" s="28" t="s">
        <v>66</v>
      </c>
      <c r="N18" s="28" t="s">
        <v>180</v>
      </c>
      <c r="O18" s="41" t="s">
        <v>67</v>
      </c>
      <c r="P18" s="48"/>
      <c r="Q18" s="21" t="s">
        <v>50</v>
      </c>
      <c r="R18" s="21" t="s">
        <v>50</v>
      </c>
      <c r="S18" s="21"/>
      <c r="T18" s="21"/>
      <c r="U18" s="21"/>
      <c r="V18" s="59"/>
      <c r="W18" s="30"/>
      <c r="X18" s="30"/>
      <c r="Y18" s="30"/>
      <c r="Z18" s="31"/>
      <c r="AA18" s="60"/>
      <c r="AB18" s="61"/>
      <c r="AC18" s="61"/>
      <c r="AD18" s="61"/>
      <c r="AE18" s="62"/>
      <c r="AF18" s="61"/>
      <c r="AG18" s="61"/>
      <c r="AH18" s="61"/>
      <c r="AI18" s="61"/>
      <c r="AJ18" s="63"/>
      <c r="AK18" s="59"/>
      <c r="AL18" s="30"/>
      <c r="AM18" s="30"/>
      <c r="AN18" s="30"/>
      <c r="AO18" s="31"/>
      <c r="AP18" s="60"/>
      <c r="AQ18" s="61"/>
      <c r="AR18" s="61"/>
      <c r="AS18" s="61"/>
      <c r="AT18" s="62"/>
      <c r="AU18" s="61"/>
      <c r="AV18" s="61"/>
      <c r="AW18" s="61"/>
      <c r="AX18" s="61"/>
      <c r="AY18" s="63"/>
      <c r="AZ18" s="59"/>
      <c r="BA18" s="30"/>
      <c r="BB18" s="30"/>
      <c r="BC18" s="30"/>
      <c r="BD18" s="31"/>
      <c r="BE18" s="60"/>
      <c r="BF18" s="61"/>
      <c r="BG18" s="61"/>
      <c r="BH18" s="61"/>
      <c r="BI18" s="62"/>
      <c r="BJ18" s="61"/>
      <c r="BK18" s="61"/>
      <c r="BL18" s="61"/>
      <c r="BM18" s="61"/>
      <c r="BN18" s="63"/>
      <c r="BO18" s="59"/>
      <c r="BP18" s="30"/>
      <c r="BQ18" s="30"/>
      <c r="BR18" s="30"/>
      <c r="BS18" s="31"/>
      <c r="BT18" s="60"/>
      <c r="BU18" s="61"/>
      <c r="BV18" s="61"/>
      <c r="BW18" s="61"/>
      <c r="BX18" s="62"/>
      <c r="BY18" s="61"/>
      <c r="BZ18" s="61"/>
      <c r="CA18" s="61"/>
      <c r="CB18" s="61"/>
      <c r="CC18" s="63"/>
      <c r="CD18" s="59"/>
      <c r="CE18" s="30"/>
      <c r="CF18" s="30"/>
      <c r="CG18" s="30"/>
      <c r="CH18" s="31"/>
      <c r="CI18" s="60"/>
      <c r="CJ18" s="61"/>
      <c r="CK18" s="61"/>
      <c r="CL18" s="61"/>
      <c r="CM18" s="62"/>
      <c r="CN18" s="61"/>
      <c r="CO18" s="61"/>
      <c r="CP18" s="61"/>
      <c r="CQ18" s="61"/>
      <c r="CR18" s="64"/>
      <c r="CT18" t="s">
        <v>66</v>
      </c>
      <c r="CU18" t="s">
        <v>180</v>
      </c>
      <c r="CV18" t="s">
        <v>67</v>
      </c>
      <c r="CY18" t="s">
        <v>50</v>
      </c>
      <c r="DS18" t="s">
        <v>176</v>
      </c>
    </row>
    <row r="19" spans="1:123">
      <c r="A19" s="4">
        <v>8</v>
      </c>
      <c r="C19" s="7"/>
      <c r="D19" s="7"/>
      <c r="E19" s="16"/>
      <c r="F19" s="6"/>
      <c r="G19" s="6"/>
      <c r="H19" s="3" t="s">
        <v>28</v>
      </c>
      <c r="I19" s="6"/>
      <c r="J19" s="6"/>
      <c r="K19" s="16"/>
      <c r="L19" s="23">
        <v>11</v>
      </c>
      <c r="M19" s="25"/>
      <c r="N19" s="28"/>
      <c r="O19" s="41"/>
      <c r="P19" s="84"/>
      <c r="Q19" s="29"/>
      <c r="R19" s="29"/>
      <c r="S19" s="29"/>
      <c r="T19" s="29"/>
      <c r="U19" s="29"/>
      <c r="V19" s="59"/>
      <c r="W19" s="30"/>
      <c r="X19" s="30"/>
      <c r="Y19" s="30"/>
      <c r="Z19" s="31"/>
      <c r="AA19" s="60"/>
      <c r="AB19" s="30"/>
      <c r="AC19" s="61"/>
      <c r="AE19" s="65"/>
      <c r="AJ19" s="64"/>
      <c r="AK19" s="59"/>
      <c r="AL19" s="30"/>
      <c r="AM19" s="30"/>
      <c r="AN19" s="30"/>
      <c r="AO19" s="31"/>
      <c r="AP19" s="60"/>
      <c r="AQ19" s="30"/>
      <c r="AR19" s="61"/>
      <c r="AT19" s="65"/>
      <c r="AY19" s="64"/>
      <c r="AZ19" s="59"/>
      <c r="BA19" s="30"/>
      <c r="BB19" s="30"/>
      <c r="BC19" s="30"/>
      <c r="BD19" s="31"/>
      <c r="BE19" s="60"/>
      <c r="BF19" s="61"/>
      <c r="BG19" s="61"/>
      <c r="BI19" s="65"/>
      <c r="BN19" s="64"/>
      <c r="BO19" s="59"/>
      <c r="BP19" s="30"/>
      <c r="BQ19" s="30"/>
      <c r="BR19" s="30"/>
      <c r="BS19" s="31"/>
      <c r="BT19" s="60"/>
      <c r="BU19" s="61"/>
      <c r="BV19" s="61"/>
      <c r="BX19" s="65"/>
      <c r="CC19" s="64"/>
      <c r="CD19" s="59"/>
      <c r="CE19" s="30"/>
      <c r="CF19" s="30"/>
      <c r="CG19" s="30"/>
      <c r="CH19" s="31"/>
      <c r="CI19" s="60"/>
      <c r="CJ19" s="61"/>
      <c r="CK19" s="61"/>
      <c r="CM19" s="65"/>
      <c r="CR19" s="64"/>
    </row>
    <row r="20" spans="1:123">
      <c r="A20" s="4">
        <v>9</v>
      </c>
      <c r="C20" s="7"/>
      <c r="D20" s="7"/>
      <c r="E20" s="16"/>
      <c r="F20" s="6"/>
      <c r="G20" s="6"/>
      <c r="H20" s="6" t="s">
        <v>12</v>
      </c>
      <c r="I20" s="4" t="e">
        <f>I26-I23+1</f>
        <v>#REF!</v>
      </c>
      <c r="J20" s="6"/>
      <c r="K20" s="16"/>
      <c r="L20" s="23">
        <v>12</v>
      </c>
      <c r="M20" s="28"/>
      <c r="N20" s="28"/>
      <c r="O20" s="41"/>
      <c r="P20" s="84"/>
      <c r="Q20" s="21"/>
      <c r="R20" s="21"/>
      <c r="S20" s="21"/>
      <c r="T20" s="21"/>
      <c r="U20" s="21"/>
      <c r="V20" s="59"/>
      <c r="W20" s="30"/>
      <c r="X20" s="30"/>
      <c r="Y20" s="30"/>
      <c r="Z20" s="31"/>
      <c r="AA20" s="60"/>
      <c r="AB20" s="30"/>
      <c r="AC20" s="61"/>
      <c r="AE20" s="65"/>
      <c r="AJ20" s="64"/>
      <c r="AK20" s="59"/>
      <c r="AL20" s="30"/>
      <c r="AM20" s="30"/>
      <c r="AN20" s="30"/>
      <c r="AO20" s="31"/>
      <c r="AP20" s="60"/>
      <c r="AQ20" s="30"/>
      <c r="AR20" s="61"/>
      <c r="AT20" s="65"/>
      <c r="AY20" s="64"/>
      <c r="AZ20" s="59"/>
      <c r="BA20" s="30"/>
      <c r="BB20" s="30"/>
      <c r="BC20" s="30"/>
      <c r="BD20" s="31"/>
      <c r="BE20" s="60"/>
      <c r="BF20" s="61"/>
      <c r="BG20" s="61"/>
      <c r="BI20" s="65"/>
      <c r="BN20" s="64"/>
      <c r="BO20" s="59"/>
      <c r="BP20" s="30"/>
      <c r="BQ20" s="30"/>
      <c r="BR20" s="30"/>
      <c r="BS20" s="31"/>
      <c r="BT20" s="60"/>
      <c r="BU20" s="61"/>
      <c r="BV20" s="61"/>
      <c r="BX20" s="65"/>
      <c r="CC20" s="64"/>
      <c r="CD20" s="59"/>
      <c r="CE20" s="30"/>
      <c r="CF20" s="30"/>
      <c r="CG20" s="30"/>
      <c r="CH20" s="31"/>
      <c r="CI20" s="60"/>
      <c r="CJ20" s="61"/>
      <c r="CK20" s="61"/>
      <c r="CM20" s="65"/>
      <c r="CR20" s="64"/>
    </row>
    <row r="21" spans="1:123">
      <c r="A21" s="4">
        <v>10</v>
      </c>
      <c r="C21" s="7"/>
      <c r="D21" s="7"/>
      <c r="E21" s="16"/>
      <c r="F21" s="6"/>
      <c r="G21" s="6"/>
      <c r="H21" s="6" t="s">
        <v>33</v>
      </c>
      <c r="I21" s="4" t="e">
        <f>INDEX(J6:J17,MATCH(#REF!,I6:I17,0))</f>
        <v>#REF!</v>
      </c>
      <c r="J21" s="6"/>
      <c r="K21" s="16"/>
      <c r="L21" s="23">
        <v>13</v>
      </c>
      <c r="M21" s="28"/>
      <c r="N21" s="28"/>
      <c r="O21" s="22"/>
      <c r="P21" s="84"/>
      <c r="Q21" s="21"/>
      <c r="R21" s="21"/>
      <c r="S21" s="21"/>
      <c r="T21" s="21"/>
      <c r="U21" s="21"/>
      <c r="V21" s="59"/>
      <c r="W21" s="30"/>
      <c r="X21" s="30"/>
      <c r="Y21" s="30"/>
      <c r="Z21" s="31"/>
      <c r="AA21" s="60"/>
      <c r="AB21" s="61"/>
      <c r="AC21" s="61"/>
      <c r="AD21" s="61"/>
      <c r="AE21" s="62"/>
      <c r="AF21" s="61"/>
      <c r="AG21" s="61"/>
      <c r="AH21" s="61"/>
      <c r="AI21" s="61"/>
      <c r="AJ21" s="63"/>
      <c r="AK21" s="59"/>
      <c r="AL21" s="30"/>
      <c r="AM21" s="30"/>
      <c r="AN21" s="30"/>
      <c r="AO21" s="31"/>
      <c r="AP21" s="60"/>
      <c r="AQ21" s="61"/>
      <c r="AR21" s="61"/>
      <c r="AS21" s="61"/>
      <c r="AT21" s="62"/>
      <c r="AU21" s="61"/>
      <c r="AV21" s="61"/>
      <c r="AW21" s="61"/>
      <c r="AX21" s="61"/>
      <c r="AY21" s="63"/>
      <c r="AZ21" s="59"/>
      <c r="BA21" s="30"/>
      <c r="BB21" s="30"/>
      <c r="BC21" s="30"/>
      <c r="BD21" s="31"/>
      <c r="BE21" s="60"/>
      <c r="BF21" s="61"/>
      <c r="BG21" s="61"/>
      <c r="BH21" s="61"/>
      <c r="BI21" s="62"/>
      <c r="BJ21" s="61"/>
      <c r="BK21" s="61"/>
      <c r="BL21" s="61"/>
      <c r="BM21" s="61"/>
      <c r="BN21" s="63"/>
      <c r="BO21" s="59"/>
      <c r="BP21" s="30"/>
      <c r="BQ21" s="30"/>
      <c r="BR21" s="30"/>
      <c r="BS21" s="31"/>
      <c r="BT21" s="60"/>
      <c r="BU21" s="61"/>
      <c r="BV21" s="61"/>
      <c r="BW21" s="61"/>
      <c r="BX21" s="62"/>
      <c r="BY21" s="61"/>
      <c r="BZ21" s="61"/>
      <c r="CA21" s="61"/>
      <c r="CB21" s="61"/>
      <c r="CC21" s="63"/>
      <c r="CD21" s="59"/>
      <c r="CE21" s="30"/>
      <c r="CF21" s="30"/>
      <c r="CG21" s="30"/>
      <c r="CH21" s="31"/>
      <c r="CI21" s="60"/>
      <c r="CJ21" s="61"/>
      <c r="CK21" s="61"/>
      <c r="CL21" s="61"/>
      <c r="CM21" s="62"/>
      <c r="CN21" s="61"/>
      <c r="CO21" s="61"/>
      <c r="CP21" s="61"/>
      <c r="CQ21" s="61"/>
      <c r="CR21" s="63"/>
    </row>
    <row r="22" spans="1:123">
      <c r="A22" s="4"/>
      <c r="B22" s="14" t="s">
        <v>29</v>
      </c>
      <c r="C22" s="7"/>
      <c r="D22" s="7"/>
      <c r="E22" s="15"/>
      <c r="F22" s="6"/>
      <c r="H22" s="6" t="s">
        <v>32</v>
      </c>
      <c r="I22" s="4" t="e">
        <f>+I24-I23+1</f>
        <v>#REF!</v>
      </c>
      <c r="K22" s="15"/>
      <c r="L22" s="23">
        <v>14</v>
      </c>
      <c r="M22" s="28"/>
      <c r="N22" s="28"/>
      <c r="O22" s="22"/>
      <c r="P22" s="84"/>
      <c r="Q22" s="21"/>
      <c r="R22" s="21"/>
      <c r="S22" s="21"/>
      <c r="T22" s="21"/>
      <c r="U22" s="21"/>
      <c r="V22" s="59"/>
      <c r="W22" s="30"/>
      <c r="X22" s="30"/>
      <c r="Y22" s="30"/>
      <c r="Z22" s="31"/>
      <c r="AA22" s="60"/>
      <c r="AB22" s="61"/>
      <c r="AC22" s="61"/>
      <c r="AE22" s="65"/>
      <c r="AJ22" s="64"/>
      <c r="AK22" s="59"/>
      <c r="AL22" s="30"/>
      <c r="AM22" s="30"/>
      <c r="AN22" s="30"/>
      <c r="AO22" s="31"/>
      <c r="AP22" s="60"/>
      <c r="AQ22" s="61"/>
      <c r="AR22" s="61"/>
      <c r="AT22" s="65"/>
      <c r="AY22" s="64"/>
      <c r="AZ22" s="59"/>
      <c r="BA22" s="30"/>
      <c r="BB22" s="30"/>
      <c r="BC22" s="30"/>
      <c r="BD22" s="31"/>
      <c r="BE22" s="60"/>
      <c r="BF22" s="61"/>
      <c r="BG22" s="61"/>
      <c r="BI22" s="65"/>
      <c r="BN22" s="64"/>
      <c r="BO22" s="59"/>
      <c r="BP22" s="30"/>
      <c r="BQ22" s="30"/>
      <c r="BR22" s="30"/>
      <c r="BS22" s="31"/>
      <c r="BT22" s="60"/>
      <c r="BU22" s="61"/>
      <c r="BV22" s="61"/>
      <c r="BX22" s="65"/>
      <c r="CC22" s="64"/>
      <c r="CD22" s="59"/>
      <c r="CE22" s="30"/>
      <c r="CF22" s="30"/>
      <c r="CG22" s="30"/>
      <c r="CH22" s="31"/>
      <c r="CI22" s="60"/>
      <c r="CJ22" s="61"/>
      <c r="CK22" s="61"/>
      <c r="CM22" s="65"/>
      <c r="CR22" s="64"/>
    </row>
    <row r="23" spans="1:123">
      <c r="A23" s="4">
        <v>1</v>
      </c>
      <c r="B23" s="7" t="s">
        <v>2</v>
      </c>
      <c r="C23" s="7" t="s">
        <v>23</v>
      </c>
      <c r="D23" s="7"/>
      <c r="E23" s="15"/>
      <c r="F23" s="6"/>
      <c r="G23" s="81"/>
      <c r="H23" s="6" t="s">
        <v>37</v>
      </c>
      <c r="I23" s="82" t="e">
        <f>IF($H$25=12,DATE(#REF!,1,1),DATE(#REF!,2,1))</f>
        <v>#REF!</v>
      </c>
      <c r="K23" s="18"/>
      <c r="L23" s="23">
        <v>15</v>
      </c>
      <c r="M23" s="28"/>
      <c r="N23" s="28"/>
      <c r="O23" s="22"/>
      <c r="P23" s="84"/>
      <c r="Q23" s="21"/>
      <c r="R23" s="21"/>
      <c r="S23" s="21"/>
      <c r="T23" s="21"/>
      <c r="U23" s="21"/>
      <c r="V23" s="59"/>
      <c r="W23" s="30"/>
      <c r="X23" s="30"/>
      <c r="Y23" s="30"/>
      <c r="Z23" s="31"/>
      <c r="AA23" s="60"/>
      <c r="AB23" s="61"/>
      <c r="AC23" s="61"/>
      <c r="AE23" s="65"/>
      <c r="AJ23" s="64"/>
      <c r="AK23" s="59"/>
      <c r="AL23" s="30"/>
      <c r="AM23" s="30"/>
      <c r="AN23" s="30"/>
      <c r="AO23" s="31"/>
      <c r="AP23" s="60"/>
      <c r="AQ23" s="61"/>
      <c r="AR23" s="61"/>
      <c r="AT23" s="65"/>
      <c r="AY23" s="64"/>
      <c r="AZ23" s="59"/>
      <c r="BA23" s="30"/>
      <c r="BB23" s="30"/>
      <c r="BC23" s="30"/>
      <c r="BD23" s="31"/>
      <c r="BE23" s="60"/>
      <c r="BF23" s="61"/>
      <c r="BG23" s="61"/>
      <c r="BI23" s="65"/>
      <c r="BN23" s="64"/>
      <c r="BO23" s="59"/>
      <c r="BP23" s="30"/>
      <c r="BQ23" s="30"/>
      <c r="BR23" s="30"/>
      <c r="BS23" s="31"/>
      <c r="BT23" s="60"/>
      <c r="BU23" s="61"/>
      <c r="BV23" s="61"/>
      <c r="BX23" s="65"/>
      <c r="CC23" s="64"/>
      <c r="CD23" s="59"/>
      <c r="CE23" s="30"/>
      <c r="CF23" s="30"/>
      <c r="CG23" s="30"/>
      <c r="CH23" s="31"/>
      <c r="CI23" s="60"/>
      <c r="CJ23" s="61"/>
      <c r="CK23" s="61"/>
      <c r="CM23" s="65"/>
      <c r="CR23" s="64"/>
    </row>
    <row r="24" spans="1:123">
      <c r="A24" s="4">
        <v>2</v>
      </c>
      <c r="B24" s="7" t="s">
        <v>39</v>
      </c>
      <c r="C24" s="7" t="s">
        <v>24</v>
      </c>
      <c r="D24" s="7"/>
      <c r="E24" s="15"/>
      <c r="F24" s="6"/>
      <c r="G24" s="2"/>
      <c r="H24" s="6" t="s">
        <v>30</v>
      </c>
      <c r="I24" s="82" t="e">
        <f>IF($H$25=12,DATE(#REF!,INT(RIGHT(#REF!,2))+1,0),DATE(#REF!,INT(RIGHT(#REF!,2))+2,0))</f>
        <v>#REF!</v>
      </c>
      <c r="J24" s="6"/>
      <c r="K24" s="18"/>
      <c r="L24" s="23">
        <v>16</v>
      </c>
      <c r="M24" s="28"/>
      <c r="N24" s="28"/>
      <c r="O24" s="22"/>
      <c r="P24" s="84"/>
      <c r="Q24" s="21"/>
      <c r="R24" s="21"/>
      <c r="S24" s="21"/>
      <c r="T24" s="21"/>
      <c r="U24" s="21"/>
      <c r="V24" s="59"/>
      <c r="W24" s="30"/>
      <c r="X24" s="30"/>
      <c r="Y24" s="30"/>
      <c r="Z24" s="31"/>
      <c r="AA24" s="60"/>
      <c r="AB24" s="61"/>
      <c r="AC24" s="61"/>
      <c r="AE24" s="65"/>
      <c r="AJ24" s="64"/>
      <c r="AK24" s="59"/>
      <c r="AL24" s="30"/>
      <c r="AM24" s="30"/>
      <c r="AN24" s="30"/>
      <c r="AO24" s="31"/>
      <c r="AP24" s="60"/>
      <c r="AQ24" s="61"/>
      <c r="AR24" s="61"/>
      <c r="AT24" s="65"/>
      <c r="AY24" s="64"/>
      <c r="AZ24" s="59"/>
      <c r="BA24" s="30"/>
      <c r="BB24" s="30"/>
      <c r="BC24" s="30"/>
      <c r="BD24" s="31"/>
      <c r="BE24" s="60"/>
      <c r="BF24" s="61"/>
      <c r="BG24" s="61"/>
      <c r="BI24" s="65"/>
      <c r="BN24" s="64"/>
      <c r="BO24" s="59"/>
      <c r="BP24" s="30"/>
      <c r="BQ24" s="30"/>
      <c r="BR24" s="30"/>
      <c r="BS24" s="31"/>
      <c r="BT24" s="60"/>
      <c r="BU24" s="61"/>
      <c r="BV24" s="61"/>
      <c r="BX24" s="65"/>
      <c r="CC24" s="64"/>
      <c r="CD24" s="59"/>
      <c r="CE24" s="30"/>
      <c r="CF24" s="30"/>
      <c r="CG24" s="30"/>
      <c r="CH24" s="31"/>
      <c r="CI24" s="60"/>
      <c r="CJ24" s="61"/>
      <c r="CK24" s="61"/>
      <c r="CM24" s="65"/>
      <c r="CR24" s="64"/>
    </row>
    <row r="25" spans="1:123">
      <c r="A25" s="4">
        <v>3</v>
      </c>
      <c r="B25" s="7" t="s">
        <v>49</v>
      </c>
      <c r="C25" s="7" t="s">
        <v>41</v>
      </c>
      <c r="D25" s="7"/>
      <c r="E25" s="15"/>
      <c r="F25" s="6"/>
      <c r="G25" s="2"/>
      <c r="H25" s="2" t="e">
        <f>IF(#REF!&lt;2012,IF(C29="BT",12,1),12)</f>
        <v>#REF!</v>
      </c>
      <c r="I25" s="4" t="s">
        <v>3</v>
      </c>
      <c r="K25" s="18"/>
      <c r="L25" s="23">
        <v>17</v>
      </c>
      <c r="M25" s="28"/>
      <c r="N25" s="28"/>
      <c r="O25" s="22"/>
      <c r="P25" s="84"/>
      <c r="Q25" s="21"/>
      <c r="R25" s="21"/>
      <c r="S25" s="21"/>
      <c r="T25" s="21"/>
      <c r="U25" s="21"/>
      <c r="V25" s="59"/>
      <c r="W25" s="30"/>
      <c r="X25" s="30"/>
      <c r="Y25" s="30"/>
      <c r="Z25" s="31"/>
      <c r="AA25" s="60"/>
      <c r="AB25" s="61"/>
      <c r="AC25" s="61"/>
      <c r="AE25" s="65"/>
      <c r="AJ25" s="64"/>
      <c r="AK25" s="59"/>
      <c r="AL25" s="30"/>
      <c r="AM25" s="30"/>
      <c r="AN25" s="30"/>
      <c r="AO25" s="31"/>
      <c r="AP25" s="60"/>
      <c r="AQ25" s="61"/>
      <c r="AR25" s="61"/>
      <c r="AT25" s="65"/>
      <c r="AY25" s="64"/>
      <c r="AZ25" s="59"/>
      <c r="BA25" s="30"/>
      <c r="BB25" s="30"/>
      <c r="BC25" s="30"/>
      <c r="BD25" s="31"/>
      <c r="BE25" s="60"/>
      <c r="BF25" s="61"/>
      <c r="BG25" s="61"/>
      <c r="BI25" s="65"/>
      <c r="BN25" s="64"/>
      <c r="BO25" s="59"/>
      <c r="BP25" s="30"/>
      <c r="BQ25" s="30"/>
      <c r="BR25" s="30"/>
      <c r="BS25" s="31"/>
      <c r="BT25" s="60"/>
      <c r="BU25" s="61"/>
      <c r="BV25" s="61"/>
      <c r="BX25" s="65"/>
      <c r="CC25" s="64"/>
      <c r="CD25" s="59"/>
      <c r="CE25" s="30"/>
      <c r="CF25" s="30"/>
      <c r="CG25" s="30"/>
      <c r="CH25" s="31"/>
      <c r="CI25" s="60"/>
      <c r="CJ25" s="61"/>
      <c r="CK25" s="61"/>
      <c r="CM25" s="65"/>
      <c r="CR25" s="64"/>
    </row>
    <row r="26" spans="1:123">
      <c r="A26" s="4">
        <v>4</v>
      </c>
      <c r="B26" s="7" t="s">
        <v>48</v>
      </c>
      <c r="C26" s="7" t="s">
        <v>42</v>
      </c>
      <c r="D26" s="7"/>
      <c r="E26" s="15"/>
      <c r="F26" s="6"/>
      <c r="G26" s="4"/>
      <c r="H26" s="6" t="s">
        <v>68</v>
      </c>
      <c r="I26" s="82" t="e">
        <f>IF($H$25=12,DATE(#REF!,13,0),DATE(#REF!+1,2,0))</f>
        <v>#REF!</v>
      </c>
      <c r="J26" s="6"/>
      <c r="K26" s="18"/>
      <c r="L26" s="23">
        <v>18</v>
      </c>
      <c r="M26" s="28"/>
      <c r="N26" s="28"/>
      <c r="O26" s="22"/>
      <c r="P26" s="84"/>
      <c r="Q26" s="21"/>
      <c r="R26" s="21"/>
      <c r="S26" s="21"/>
      <c r="T26" s="21"/>
      <c r="U26" s="21"/>
      <c r="V26" s="59"/>
      <c r="W26" s="30"/>
      <c r="X26" s="30"/>
      <c r="Y26" s="30"/>
      <c r="Z26" s="31"/>
      <c r="AA26" s="60"/>
      <c r="AB26" s="61"/>
      <c r="AC26" s="61"/>
      <c r="AD26" s="61"/>
      <c r="AE26" s="62"/>
      <c r="AF26" s="61"/>
      <c r="AG26" s="61"/>
      <c r="AH26" s="61"/>
      <c r="AI26" s="61"/>
      <c r="AJ26" s="63"/>
      <c r="AK26" s="59"/>
      <c r="AL26" s="30"/>
      <c r="AM26" s="30"/>
      <c r="AN26" s="30"/>
      <c r="AO26" s="31"/>
      <c r="AP26" s="60"/>
      <c r="AQ26" s="61"/>
      <c r="AR26" s="61"/>
      <c r="AS26" s="61"/>
      <c r="AT26" s="62"/>
      <c r="AU26" s="61"/>
      <c r="AV26" s="61"/>
      <c r="AW26" s="61"/>
      <c r="AX26" s="61"/>
      <c r="AY26" s="63"/>
      <c r="AZ26" s="59"/>
      <c r="BA26" s="30"/>
      <c r="BB26" s="30"/>
      <c r="BC26" s="30"/>
      <c r="BD26" s="31"/>
      <c r="BE26" s="60"/>
      <c r="BF26" s="61"/>
      <c r="BG26" s="61"/>
      <c r="BH26" s="61"/>
      <c r="BI26" s="62"/>
      <c r="BJ26" s="61"/>
      <c r="BK26" s="61"/>
      <c r="BL26" s="61"/>
      <c r="BM26" s="61"/>
      <c r="BN26" s="63"/>
      <c r="BO26" s="59"/>
      <c r="BP26" s="30"/>
      <c r="BQ26" s="30"/>
      <c r="BR26" s="30"/>
      <c r="BS26" s="31"/>
      <c r="BT26" s="60"/>
      <c r="BU26" s="61"/>
      <c r="BV26" s="61"/>
      <c r="BW26" s="61"/>
      <c r="BX26" s="62"/>
      <c r="BY26" s="61"/>
      <c r="BZ26" s="61"/>
      <c r="CA26" s="61"/>
      <c r="CB26" s="61"/>
      <c r="CC26" s="63"/>
      <c r="CD26" s="59"/>
      <c r="CE26" s="30"/>
      <c r="CF26" s="30"/>
      <c r="CG26" s="30"/>
      <c r="CH26" s="31"/>
      <c r="CI26" s="60"/>
      <c r="CJ26" s="61"/>
      <c r="CK26" s="61"/>
      <c r="CL26" s="61"/>
      <c r="CM26" s="62"/>
      <c r="CN26" s="61"/>
      <c r="CO26" s="61"/>
      <c r="CP26" s="61"/>
      <c r="CQ26" s="61"/>
      <c r="CR26" s="63"/>
    </row>
    <row r="27" spans="1:123">
      <c r="A27" s="4">
        <v>5</v>
      </c>
      <c r="B27" s="7"/>
      <c r="C27" s="7"/>
      <c r="D27" s="7"/>
      <c r="E27" s="15"/>
      <c r="G27" s="2"/>
      <c r="K27" s="18"/>
      <c r="L27" s="23">
        <v>19</v>
      </c>
      <c r="M27" s="28"/>
      <c r="N27" s="28"/>
      <c r="O27" s="22"/>
      <c r="P27" s="84"/>
      <c r="Q27" s="21"/>
      <c r="R27" s="21"/>
      <c r="S27" s="21"/>
      <c r="T27" s="21"/>
      <c r="U27" s="21"/>
      <c r="V27" s="59"/>
      <c r="W27" s="30"/>
      <c r="X27" s="30"/>
      <c r="Y27" s="30"/>
      <c r="Z27" s="31"/>
      <c r="AA27" s="60"/>
      <c r="AB27" s="61"/>
      <c r="AC27" s="61"/>
      <c r="AD27" s="61"/>
      <c r="AE27" s="62"/>
      <c r="AF27" s="61"/>
      <c r="AG27" s="61"/>
      <c r="AH27" s="61"/>
      <c r="AI27" s="61"/>
      <c r="AJ27" s="63"/>
      <c r="AK27" s="59"/>
      <c r="AL27" s="30"/>
      <c r="AM27" s="30"/>
      <c r="AN27" s="30"/>
      <c r="AO27" s="31"/>
      <c r="AP27" s="60"/>
      <c r="AQ27" s="61"/>
      <c r="AR27" s="61"/>
      <c r="AS27" s="61"/>
      <c r="AT27" s="62"/>
      <c r="AU27" s="61"/>
      <c r="AV27" s="61"/>
      <c r="AW27" s="61"/>
      <c r="AX27" s="61"/>
      <c r="AY27" s="63"/>
      <c r="AZ27" s="59"/>
      <c r="BA27" s="30"/>
      <c r="BB27" s="30"/>
      <c r="BC27" s="30"/>
      <c r="BD27" s="31"/>
      <c r="BE27" s="60"/>
      <c r="BF27" s="61"/>
      <c r="BG27" s="61"/>
      <c r="BH27" s="61"/>
      <c r="BI27" s="62"/>
      <c r="BJ27" s="61"/>
      <c r="BK27" s="61"/>
      <c r="BL27" s="61"/>
      <c r="BM27" s="61"/>
      <c r="BN27" s="63"/>
      <c r="BO27" s="59"/>
      <c r="BP27" s="30"/>
      <c r="BQ27" s="30"/>
      <c r="BR27" s="30"/>
      <c r="BS27" s="31"/>
      <c r="BT27" s="60"/>
      <c r="BU27" s="61"/>
      <c r="BV27" s="61"/>
      <c r="BW27" s="61"/>
      <c r="BX27" s="62"/>
      <c r="BY27" s="61"/>
      <c r="BZ27" s="61"/>
      <c r="CA27" s="61"/>
      <c r="CB27" s="61"/>
      <c r="CC27" s="63"/>
      <c r="CD27" s="59"/>
      <c r="CE27" s="30"/>
      <c r="CF27" s="30"/>
      <c r="CG27" s="30"/>
      <c r="CH27" s="31"/>
      <c r="CI27" s="60"/>
      <c r="CJ27" s="61"/>
      <c r="CK27" s="61"/>
      <c r="CL27" s="61"/>
      <c r="CM27" s="62"/>
      <c r="CN27" s="61"/>
      <c r="CO27" s="61"/>
      <c r="CP27" s="61"/>
      <c r="CQ27" s="61"/>
      <c r="CR27" s="63"/>
    </row>
    <row r="28" spans="1:123">
      <c r="A28" s="4">
        <v>6</v>
      </c>
      <c r="E28" s="15"/>
      <c r="F28" s="6"/>
      <c r="G28" s="83" t="e">
        <f>IF(#REF!-1&lt;2012,IF(C29="BT",12,1),12)</f>
        <v>#REF!</v>
      </c>
      <c r="H28" s="3" t="s">
        <v>14</v>
      </c>
      <c r="I28" s="6"/>
      <c r="J28" s="6"/>
      <c r="K28" s="15"/>
      <c r="L28" s="23">
        <v>20</v>
      </c>
      <c r="M28" s="28"/>
      <c r="N28" s="28"/>
      <c r="O28" s="22"/>
      <c r="P28" s="84"/>
      <c r="Q28" s="21"/>
      <c r="R28" s="21"/>
      <c r="S28" s="21"/>
      <c r="T28" s="21"/>
      <c r="U28" s="21"/>
      <c r="V28" s="59"/>
      <c r="W28" s="30"/>
      <c r="X28" s="30"/>
      <c r="Y28" s="30"/>
      <c r="Z28" s="31"/>
      <c r="AA28" s="60"/>
      <c r="AB28" s="61"/>
      <c r="AC28" s="61"/>
      <c r="AE28" s="65"/>
      <c r="AJ28" s="64"/>
      <c r="AK28" s="59"/>
      <c r="AL28" s="30"/>
      <c r="AM28" s="30"/>
      <c r="AN28" s="30"/>
      <c r="AO28" s="31"/>
      <c r="AP28" s="60"/>
      <c r="AQ28" s="61"/>
      <c r="AR28" s="61"/>
      <c r="AT28" s="65"/>
      <c r="AY28" s="64"/>
      <c r="AZ28" s="59"/>
      <c r="BA28" s="30"/>
      <c r="BB28" s="30"/>
      <c r="BC28" s="30"/>
      <c r="BD28" s="31"/>
      <c r="BE28" s="60"/>
      <c r="BF28" s="61"/>
      <c r="BG28" s="61"/>
      <c r="BI28" s="65"/>
      <c r="BN28" s="64"/>
      <c r="BO28" s="59"/>
      <c r="BP28" s="30"/>
      <c r="BQ28" s="30"/>
      <c r="BR28" s="30"/>
      <c r="BS28" s="31"/>
      <c r="BT28" s="60"/>
      <c r="BU28" s="61"/>
      <c r="BV28" s="61"/>
      <c r="BX28" s="65"/>
      <c r="CC28" s="64"/>
      <c r="CD28" s="59"/>
      <c r="CE28" s="30"/>
      <c r="CF28" s="30"/>
      <c r="CG28" s="30"/>
      <c r="CH28" s="31"/>
      <c r="CI28" s="60"/>
      <c r="CJ28" s="61"/>
      <c r="CK28" s="61"/>
      <c r="CM28" s="65"/>
      <c r="CR28" s="64"/>
    </row>
    <row r="29" spans="1:123">
      <c r="A29" s="4"/>
      <c r="B29" s="14" t="s">
        <v>40</v>
      </c>
      <c r="C29" s="24" t="e">
        <f ca="1">INDEX(C30:C36,MATCH(#REF!,SC_Groups,0))</f>
        <v>#REF!</v>
      </c>
      <c r="D29" s="25" t="e">
        <f ca="1">INDEX(D30:D36,MATCH(#REF!,SC_Groups,0))</f>
        <v>#REF!</v>
      </c>
      <c r="E29" s="15"/>
      <c r="F29" s="6"/>
      <c r="H29" s="6" t="s">
        <v>15</v>
      </c>
      <c r="I29" s="82" t="e">
        <f>IF($G$28=12,DATE(#REF!-1,1,1),DATE(#REF!-1,2,1))</f>
        <v>#REF!</v>
      </c>
      <c r="J29" s="6"/>
      <c r="K29" s="15"/>
      <c r="L29" s="23">
        <v>21</v>
      </c>
      <c r="M29" s="28"/>
      <c r="N29" s="28"/>
      <c r="O29" s="22"/>
      <c r="P29" s="84"/>
      <c r="Q29" s="21"/>
      <c r="R29" s="21"/>
      <c r="S29" s="21"/>
      <c r="T29" s="21"/>
      <c r="U29" s="21"/>
      <c r="V29" s="59"/>
      <c r="W29" s="30"/>
      <c r="X29" s="30"/>
      <c r="Y29" s="30"/>
      <c r="Z29" s="31"/>
      <c r="AA29" s="60"/>
      <c r="AB29" s="61"/>
      <c r="AC29" s="61"/>
      <c r="AE29" s="65"/>
      <c r="AJ29" s="64"/>
      <c r="AK29" s="59"/>
      <c r="AL29" s="30"/>
      <c r="AM29" s="30"/>
      <c r="AN29" s="30"/>
      <c r="AO29" s="31"/>
      <c r="AP29" s="60"/>
      <c r="AQ29" s="61"/>
      <c r="AR29" s="61"/>
      <c r="AT29" s="65"/>
      <c r="AY29" s="64"/>
      <c r="AZ29" s="59"/>
      <c r="BA29" s="30"/>
      <c r="BB29" s="30"/>
      <c r="BC29" s="30"/>
      <c r="BD29" s="31"/>
      <c r="BE29" s="60"/>
      <c r="BF29" s="61"/>
      <c r="BG29" s="61"/>
      <c r="BI29" s="65"/>
      <c r="BN29" s="64"/>
      <c r="BO29" s="59"/>
      <c r="BP29" s="30"/>
      <c r="BQ29" s="30"/>
      <c r="BR29" s="30"/>
      <c r="BS29" s="31"/>
      <c r="BT29" s="60"/>
      <c r="BU29" s="61"/>
      <c r="BV29" s="61"/>
      <c r="BX29" s="65"/>
      <c r="CC29" s="64"/>
      <c r="CD29" s="59"/>
      <c r="CE29" s="30"/>
      <c r="CF29" s="30"/>
      <c r="CG29" s="30"/>
      <c r="CH29" s="31"/>
      <c r="CI29" s="60"/>
      <c r="CJ29" s="61"/>
      <c r="CK29" s="61"/>
      <c r="CM29" s="65"/>
      <c r="CR29" s="64"/>
    </row>
    <row r="30" spans="1:123">
      <c r="A30" s="4">
        <v>1</v>
      </c>
      <c r="B30" s="7" t="s">
        <v>136</v>
      </c>
      <c r="C30" s="2" t="s">
        <v>138</v>
      </c>
      <c r="D30" s="13" t="s">
        <v>139</v>
      </c>
      <c r="E30" s="15"/>
      <c r="F30" s="6"/>
      <c r="G30" s="6"/>
      <c r="H30" s="6" t="s">
        <v>16</v>
      </c>
      <c r="I30" s="82" t="e">
        <f>IF($G$28=12,DATE(#REF!-1,INT(RIGHT(#REF!,2))+1,0),DATE(#REF!-1,INT(RIGHT(#REF!,2))+2,0))</f>
        <v>#REF!</v>
      </c>
      <c r="J30" s="6"/>
      <c r="K30" s="15"/>
      <c r="L30" s="23">
        <v>22</v>
      </c>
      <c r="M30" s="28"/>
      <c r="N30" s="28"/>
      <c r="O30" s="22"/>
      <c r="P30" s="84"/>
      <c r="Q30" s="21"/>
      <c r="R30" s="21"/>
      <c r="S30" s="21"/>
      <c r="T30" s="21"/>
      <c r="U30" s="21"/>
      <c r="V30" s="59"/>
      <c r="W30" s="30"/>
      <c r="X30" s="30"/>
      <c r="Y30" s="30"/>
      <c r="Z30" s="31"/>
      <c r="AA30" s="60"/>
      <c r="AB30" s="61"/>
      <c r="AC30" s="61"/>
      <c r="AE30" s="65"/>
      <c r="AJ30" s="64"/>
      <c r="AK30" s="59"/>
      <c r="AL30" s="30"/>
      <c r="AM30" s="30"/>
      <c r="AN30" s="30"/>
      <c r="AO30" s="31"/>
      <c r="AP30" s="60"/>
      <c r="AQ30" s="61"/>
      <c r="AR30" s="61"/>
      <c r="AT30" s="65"/>
      <c r="AY30" s="64"/>
      <c r="AZ30" s="59"/>
      <c r="BA30" s="30"/>
      <c r="BB30" s="30"/>
      <c r="BC30" s="30"/>
      <c r="BD30" s="31"/>
      <c r="BE30" s="60"/>
      <c r="BF30" s="61"/>
      <c r="BG30" s="61"/>
      <c r="BI30" s="65"/>
      <c r="BN30" s="64"/>
      <c r="BO30" s="59"/>
      <c r="BP30" s="30"/>
      <c r="BQ30" s="30"/>
      <c r="BR30" s="30"/>
      <c r="BS30" s="31"/>
      <c r="BT30" s="60"/>
      <c r="BU30" s="61"/>
      <c r="BV30" s="61"/>
      <c r="BX30" s="65"/>
      <c r="CC30" s="64"/>
      <c r="CD30" s="59"/>
      <c r="CE30" s="30"/>
      <c r="CF30" s="30"/>
      <c r="CG30" s="30"/>
      <c r="CH30" s="31"/>
      <c r="CI30" s="60"/>
      <c r="CJ30" s="61"/>
      <c r="CK30" s="61"/>
      <c r="CM30" s="65"/>
      <c r="CR30" s="64"/>
    </row>
    <row r="31" spans="1:123">
      <c r="A31" s="4">
        <v>2</v>
      </c>
      <c r="B31" s="7" t="s">
        <v>166</v>
      </c>
      <c r="C31" s="2" t="s">
        <v>167</v>
      </c>
      <c r="D31" s="13" t="s">
        <v>145</v>
      </c>
      <c r="E31" s="15"/>
      <c r="F31" s="6"/>
      <c r="G31" s="6"/>
      <c r="H31" s="6" t="s">
        <v>3</v>
      </c>
      <c r="I31" s="82" t="e">
        <f>IF($G$28=12,DATE(#REF!-1,13,0),DATE(#REF!,2,0))</f>
        <v>#REF!</v>
      </c>
      <c r="J31" s="6"/>
      <c r="K31" s="15"/>
      <c r="L31" s="23">
        <v>23</v>
      </c>
      <c r="M31" s="28"/>
      <c r="N31" s="28"/>
      <c r="O31" s="22"/>
      <c r="P31" s="84"/>
      <c r="Q31" s="21"/>
      <c r="R31" s="21"/>
      <c r="S31" s="21"/>
      <c r="T31" s="21"/>
      <c r="U31" s="21"/>
      <c r="V31" s="59"/>
      <c r="W31" s="30"/>
      <c r="X31" s="30"/>
      <c r="Y31" s="30"/>
      <c r="Z31" s="31"/>
      <c r="AA31" s="60"/>
      <c r="AB31" s="61"/>
      <c r="AC31" s="61"/>
      <c r="AD31" s="61"/>
      <c r="AE31" s="62"/>
      <c r="AF31" s="61"/>
      <c r="AG31" s="61"/>
      <c r="AH31" s="61"/>
      <c r="AI31" s="61"/>
      <c r="AJ31" s="63"/>
      <c r="AK31" s="59"/>
      <c r="AL31" s="30"/>
      <c r="AM31" s="30"/>
      <c r="AN31" s="30"/>
      <c r="AO31" s="31"/>
      <c r="AP31" s="60"/>
      <c r="AQ31" s="61"/>
      <c r="AR31" s="61"/>
      <c r="AS31" s="61"/>
      <c r="AT31" s="62"/>
      <c r="AU31" s="61"/>
      <c r="AV31" s="61"/>
      <c r="AW31" s="61"/>
      <c r="AX31" s="61"/>
      <c r="AY31" s="63"/>
      <c r="AZ31" s="59"/>
      <c r="BA31" s="30"/>
      <c r="BB31" s="30"/>
      <c r="BC31" s="30"/>
      <c r="BD31" s="31"/>
      <c r="BE31" s="60"/>
      <c r="BF31" s="61"/>
      <c r="BG31" s="61"/>
      <c r="BH31" s="61"/>
      <c r="BI31" s="62"/>
      <c r="BJ31" s="61"/>
      <c r="BK31" s="61"/>
      <c r="BL31" s="61"/>
      <c r="BM31" s="61"/>
      <c r="BN31" s="63"/>
      <c r="BO31" s="59"/>
      <c r="BP31" s="30"/>
      <c r="BQ31" s="30"/>
      <c r="BR31" s="30"/>
      <c r="BS31" s="31"/>
      <c r="BT31" s="60"/>
      <c r="BU31" s="61"/>
      <c r="BV31" s="61"/>
      <c r="BW31" s="61"/>
      <c r="BX31" s="62"/>
      <c r="BY31" s="61"/>
      <c r="BZ31" s="61"/>
      <c r="CA31" s="61"/>
      <c r="CB31" s="61"/>
      <c r="CC31" s="63"/>
      <c r="CD31" s="59"/>
      <c r="CE31" s="30"/>
      <c r="CF31" s="30"/>
      <c r="CG31" s="30"/>
      <c r="CH31" s="31"/>
      <c r="CI31" s="60"/>
      <c r="CJ31" s="61"/>
      <c r="CK31" s="61"/>
      <c r="CL31" s="61"/>
      <c r="CM31" s="62"/>
      <c r="CN31" s="61"/>
      <c r="CO31" s="61"/>
      <c r="CP31" s="61"/>
      <c r="CQ31" s="61"/>
      <c r="CR31" s="63"/>
    </row>
    <row r="32" spans="1:123">
      <c r="A32" s="4">
        <v>3</v>
      </c>
      <c r="B32" s="7"/>
      <c r="C32" s="2"/>
      <c r="E32" s="15"/>
      <c r="H32" s="6" t="s">
        <v>13</v>
      </c>
      <c r="I32" s="4" t="e">
        <f>I31-I29+1</f>
        <v>#REF!</v>
      </c>
      <c r="K32" s="15"/>
      <c r="L32" s="23">
        <v>24</v>
      </c>
      <c r="M32" s="28"/>
      <c r="N32" s="28"/>
      <c r="O32" s="22"/>
      <c r="P32" s="84"/>
      <c r="Q32" s="21"/>
      <c r="R32" s="21"/>
      <c r="S32" s="21"/>
      <c r="T32" s="21"/>
      <c r="U32" s="21"/>
      <c r="V32" s="59"/>
      <c r="W32" s="30"/>
      <c r="X32" s="30"/>
      <c r="Y32" s="30"/>
      <c r="Z32" s="31"/>
      <c r="AA32" s="60"/>
      <c r="AB32" s="61"/>
      <c r="AC32" s="61"/>
      <c r="AE32" s="65"/>
      <c r="AJ32" s="64"/>
      <c r="AK32" s="59"/>
      <c r="AL32" s="30"/>
      <c r="AM32" s="30"/>
      <c r="AN32" s="30"/>
      <c r="AO32" s="31"/>
      <c r="AP32" s="60"/>
      <c r="AQ32" s="61"/>
      <c r="AR32" s="61"/>
      <c r="AT32" s="65"/>
      <c r="AY32" s="64"/>
      <c r="AZ32" s="59"/>
      <c r="BA32" s="30"/>
      <c r="BB32" s="30"/>
      <c r="BC32" s="30"/>
      <c r="BD32" s="31"/>
      <c r="BE32" s="60"/>
      <c r="BF32" s="61"/>
      <c r="BG32" s="61"/>
      <c r="BI32" s="65"/>
      <c r="BN32" s="64"/>
      <c r="BO32" s="59"/>
      <c r="BP32" s="30"/>
      <c r="BQ32" s="30"/>
      <c r="BR32" s="30"/>
      <c r="BS32" s="31"/>
      <c r="BT32" s="60"/>
      <c r="BU32" s="61"/>
      <c r="BV32" s="61"/>
      <c r="BX32" s="65"/>
      <c r="CC32" s="64"/>
      <c r="CD32" s="59"/>
      <c r="CE32" s="30"/>
      <c r="CF32" s="30"/>
      <c r="CG32" s="30"/>
      <c r="CH32" s="31"/>
      <c r="CI32" s="60"/>
      <c r="CJ32" s="61"/>
      <c r="CK32" s="61"/>
      <c r="CM32" s="65"/>
      <c r="CR32" s="64"/>
    </row>
    <row r="33" spans="1:96">
      <c r="A33" s="4">
        <v>4</v>
      </c>
      <c r="B33" s="7"/>
      <c r="C33" s="2"/>
      <c r="E33" s="15"/>
      <c r="H33" s="6" t="s">
        <v>33</v>
      </c>
      <c r="I33" s="4" t="e">
        <f>IF($G$28=12,DATE(#REF!-1,INT(RIGHT(#REF!,2))+1,0)-DATE(#REF!-1,INT(RIGHT(#REF!,2)),1)+1,DATE(#REF!-1-1,INT(RIGHT(#REF!,2))+2,0)-DATE(#REF!-1-1,INT(RIGHT(#REF!,2))+1,1)+1)</f>
        <v>#REF!</v>
      </c>
      <c r="K33" s="15"/>
      <c r="L33" s="23">
        <v>25</v>
      </c>
      <c r="M33" s="28"/>
      <c r="N33" s="28"/>
      <c r="O33" s="22"/>
      <c r="P33" s="84"/>
      <c r="Q33" s="21"/>
      <c r="R33" s="21"/>
      <c r="S33" s="21"/>
      <c r="T33" s="21"/>
      <c r="U33" s="21"/>
      <c r="V33" s="59"/>
      <c r="W33" s="30"/>
      <c r="X33" s="30"/>
      <c r="Y33" s="30"/>
      <c r="Z33" s="31"/>
      <c r="AA33" s="60"/>
      <c r="AC33" s="61"/>
      <c r="AE33" s="65"/>
      <c r="AJ33" s="64"/>
      <c r="AK33" s="59"/>
      <c r="AL33" s="30"/>
      <c r="AM33" s="30"/>
      <c r="AN33" s="30"/>
      <c r="AO33" s="31"/>
      <c r="AP33" s="60"/>
      <c r="AR33" s="61"/>
      <c r="AT33" s="65"/>
      <c r="AY33" s="64"/>
      <c r="AZ33" s="59"/>
      <c r="BA33" s="30"/>
      <c r="BB33" s="30"/>
      <c r="BC33" s="30"/>
      <c r="BD33" s="31"/>
      <c r="BE33" s="60"/>
      <c r="BG33" s="61"/>
      <c r="BI33" s="65"/>
      <c r="BN33" s="64"/>
      <c r="BO33" s="59"/>
      <c r="BP33" s="30"/>
      <c r="BQ33" s="30"/>
      <c r="BR33" s="30"/>
      <c r="BS33" s="31"/>
      <c r="BT33" s="60"/>
      <c r="BV33" s="61"/>
      <c r="BX33" s="65"/>
      <c r="CC33" s="64"/>
      <c r="CD33" s="59"/>
      <c r="CE33" s="30"/>
      <c r="CF33" s="30"/>
      <c r="CG33" s="30"/>
      <c r="CH33" s="31"/>
      <c r="CI33" s="60"/>
      <c r="CK33" s="61"/>
      <c r="CM33" s="65"/>
      <c r="CR33" s="64"/>
    </row>
    <row r="34" spans="1:96">
      <c r="A34" s="4">
        <v>5</v>
      </c>
      <c r="B34" s="7"/>
      <c r="C34" s="2"/>
      <c r="E34" s="15"/>
      <c r="H34" s="6" t="s">
        <v>17</v>
      </c>
      <c r="I34" s="4" t="e">
        <f>I30-I29+1</f>
        <v>#REF!</v>
      </c>
      <c r="K34" s="15"/>
      <c r="L34" s="23">
        <v>26</v>
      </c>
      <c r="M34" s="28"/>
      <c r="N34" s="28"/>
      <c r="O34" s="22"/>
      <c r="P34" s="84"/>
      <c r="Q34" s="21"/>
      <c r="R34" s="21"/>
      <c r="S34" s="21"/>
      <c r="T34" s="21"/>
      <c r="U34" s="21"/>
      <c r="V34" s="59"/>
      <c r="W34" s="30"/>
      <c r="X34" s="30"/>
      <c r="Y34" s="30"/>
      <c r="Z34" s="31"/>
      <c r="AA34" s="60"/>
      <c r="AB34" s="61"/>
      <c r="AC34" s="61"/>
      <c r="AD34" s="61"/>
      <c r="AE34" s="62"/>
      <c r="AF34" s="61"/>
      <c r="AG34" s="61"/>
      <c r="AH34" s="61"/>
      <c r="AI34" s="61"/>
      <c r="AJ34" s="63"/>
      <c r="AK34" s="59"/>
      <c r="AL34" s="30"/>
      <c r="AM34" s="30"/>
      <c r="AN34" s="30"/>
      <c r="AO34" s="31"/>
      <c r="AP34" s="60"/>
      <c r="AQ34" s="61"/>
      <c r="AR34" s="61"/>
      <c r="AS34" s="61"/>
      <c r="AT34" s="62"/>
      <c r="AU34" s="61"/>
      <c r="AV34" s="61"/>
      <c r="AW34" s="61"/>
      <c r="AX34" s="61"/>
      <c r="AY34" s="63"/>
      <c r="AZ34" s="59"/>
      <c r="BA34" s="30"/>
      <c r="BB34" s="30"/>
      <c r="BC34" s="30"/>
      <c r="BD34" s="31"/>
      <c r="BE34" s="60"/>
      <c r="BF34" s="61"/>
      <c r="BG34" s="61"/>
      <c r="BH34" s="61"/>
      <c r="BI34" s="62"/>
      <c r="BJ34" s="61"/>
      <c r="BK34" s="61"/>
      <c r="BL34" s="61"/>
      <c r="BM34" s="61"/>
      <c r="BN34" s="63"/>
      <c r="BO34" s="59"/>
      <c r="BP34" s="30"/>
      <c r="BQ34" s="30"/>
      <c r="BR34" s="30"/>
      <c r="BS34" s="31"/>
      <c r="BT34" s="60"/>
      <c r="BU34" s="61"/>
      <c r="BV34" s="61"/>
      <c r="BW34" s="61"/>
      <c r="BX34" s="62"/>
      <c r="BY34" s="61"/>
      <c r="BZ34" s="61"/>
      <c r="CA34" s="61"/>
      <c r="CB34" s="61"/>
      <c r="CC34" s="63"/>
      <c r="CD34" s="59"/>
      <c r="CE34" s="30"/>
      <c r="CF34" s="30"/>
      <c r="CG34" s="30"/>
      <c r="CH34" s="31"/>
      <c r="CI34" s="60"/>
      <c r="CJ34" s="61"/>
      <c r="CK34" s="61"/>
      <c r="CL34" s="61"/>
      <c r="CM34" s="62"/>
      <c r="CN34" s="61"/>
      <c r="CO34" s="61"/>
      <c r="CP34" s="61"/>
      <c r="CQ34" s="61"/>
      <c r="CR34" s="63"/>
    </row>
    <row r="35" spans="1:96">
      <c r="A35" s="4">
        <v>6</v>
      </c>
      <c r="B35" s="7"/>
      <c r="C35" s="2"/>
      <c r="E35" s="15"/>
      <c r="K35" s="15"/>
      <c r="L35" s="23">
        <v>27</v>
      </c>
      <c r="M35" s="28"/>
      <c r="N35" s="28"/>
      <c r="O35" s="22"/>
      <c r="P35" s="84"/>
      <c r="Q35" s="21"/>
      <c r="R35" s="21"/>
      <c r="S35" s="21"/>
      <c r="T35" s="21"/>
      <c r="U35" s="21"/>
      <c r="V35" s="59"/>
      <c r="W35" s="30"/>
      <c r="X35" s="30"/>
      <c r="Y35" s="30"/>
      <c r="Z35" s="31"/>
      <c r="AA35" s="60"/>
      <c r="AB35" s="61"/>
      <c r="AC35" s="61"/>
      <c r="AE35" s="65"/>
      <c r="AJ35" s="64"/>
      <c r="AK35" s="59"/>
      <c r="AL35" s="30"/>
      <c r="AM35" s="30"/>
      <c r="AN35" s="30"/>
      <c r="AO35" s="31"/>
      <c r="AP35" s="60"/>
      <c r="AQ35" s="61"/>
      <c r="AR35" s="61"/>
      <c r="AT35" s="65"/>
      <c r="AY35" s="64"/>
      <c r="AZ35" s="59"/>
      <c r="BA35" s="30"/>
      <c r="BB35" s="30"/>
      <c r="BC35" s="30"/>
      <c r="BD35" s="31"/>
      <c r="BE35" s="60"/>
      <c r="BF35" s="61"/>
      <c r="BG35" s="61"/>
      <c r="BI35" s="65"/>
      <c r="BN35" s="64"/>
      <c r="BO35" s="59"/>
      <c r="BP35" s="30"/>
      <c r="BQ35" s="30"/>
      <c r="BR35" s="30"/>
      <c r="BS35" s="31"/>
      <c r="BT35" s="60"/>
      <c r="BU35" s="61"/>
      <c r="BV35" s="61"/>
      <c r="BX35" s="65"/>
      <c r="CC35" s="64"/>
      <c r="CD35" s="59"/>
      <c r="CE35" s="30"/>
      <c r="CF35" s="30"/>
      <c r="CG35" s="30"/>
      <c r="CH35" s="31"/>
      <c r="CI35" s="60"/>
      <c r="CJ35" s="61"/>
      <c r="CK35" s="61"/>
      <c r="CM35" s="65"/>
      <c r="CR35" s="64"/>
    </row>
    <row r="36" spans="1:96">
      <c r="A36" s="4">
        <v>7</v>
      </c>
      <c r="B36" s="7"/>
      <c r="C36" s="2"/>
      <c r="E36" s="15"/>
      <c r="H36" s="14" t="s">
        <v>44</v>
      </c>
      <c r="K36" s="15"/>
      <c r="L36" s="23">
        <v>28</v>
      </c>
      <c r="M36" s="28"/>
      <c r="N36" s="28"/>
      <c r="O36" s="22"/>
      <c r="P36" s="84"/>
      <c r="Q36" s="21"/>
      <c r="R36" s="21"/>
      <c r="S36" s="21"/>
      <c r="T36" s="21"/>
      <c r="U36" s="21"/>
      <c r="V36" s="59"/>
      <c r="W36" s="30"/>
      <c r="X36" s="30"/>
      <c r="Y36" s="30"/>
      <c r="Z36" s="31"/>
      <c r="AA36" s="60"/>
      <c r="AB36" s="61"/>
      <c r="AC36" s="61"/>
      <c r="AD36" s="61"/>
      <c r="AE36" s="62"/>
      <c r="AF36" s="61"/>
      <c r="AG36" s="61"/>
      <c r="AH36" s="61"/>
      <c r="AI36" s="61"/>
      <c r="AJ36" s="63"/>
      <c r="AK36" s="59"/>
      <c r="AL36" s="30"/>
      <c r="AM36" s="30"/>
      <c r="AN36" s="30"/>
      <c r="AO36" s="31"/>
      <c r="AP36" s="60"/>
      <c r="AQ36" s="61"/>
      <c r="AR36" s="61"/>
      <c r="AS36" s="61"/>
      <c r="AT36" s="62"/>
      <c r="AU36" s="61"/>
      <c r="AV36" s="61"/>
      <c r="AW36" s="61"/>
      <c r="AX36" s="61"/>
      <c r="AY36" s="63"/>
      <c r="AZ36" s="59"/>
      <c r="BA36" s="30"/>
      <c r="BB36" s="30"/>
      <c r="BC36" s="30"/>
      <c r="BD36" s="31"/>
      <c r="BE36" s="60"/>
      <c r="BF36" s="61"/>
      <c r="BG36" s="61"/>
      <c r="BH36" s="61"/>
      <c r="BI36" s="62"/>
      <c r="BJ36" s="61"/>
      <c r="BK36" s="61"/>
      <c r="BL36" s="61"/>
      <c r="BM36" s="61"/>
      <c r="BN36" s="63"/>
      <c r="BO36" s="59"/>
      <c r="BP36" s="30"/>
      <c r="BQ36" s="30"/>
      <c r="BR36" s="30"/>
      <c r="BS36" s="31"/>
      <c r="BT36" s="60"/>
      <c r="BU36" s="61"/>
      <c r="BV36" s="61"/>
      <c r="BW36" s="61"/>
      <c r="BX36" s="62"/>
      <c r="BY36" s="61"/>
      <c r="BZ36" s="61"/>
      <c r="CA36" s="61"/>
      <c r="CB36" s="61"/>
      <c r="CC36" s="63"/>
      <c r="CD36" s="59"/>
      <c r="CE36" s="30"/>
      <c r="CF36" s="30"/>
      <c r="CG36" s="30"/>
      <c r="CH36" s="31"/>
      <c r="CI36" s="60"/>
      <c r="CJ36" s="61"/>
      <c r="CK36" s="61"/>
      <c r="CL36" s="61"/>
      <c r="CM36" s="62"/>
      <c r="CN36" s="61"/>
      <c r="CO36" s="61"/>
      <c r="CP36" s="61"/>
      <c r="CQ36" s="61"/>
      <c r="CR36" s="63"/>
    </row>
    <row r="37" spans="1:96">
      <c r="A37" s="4"/>
      <c r="B37" s="14" t="s">
        <v>47</v>
      </c>
      <c r="C37" s="24" t="e">
        <f ca="1">INDEX(C38:C45,MATCH(#REF!,SC_CustomView,0))</f>
        <v>#REF!</v>
      </c>
      <c r="E37" s="15"/>
      <c r="G37">
        <v>1</v>
      </c>
      <c r="H37" s="4">
        <v>2009</v>
      </c>
      <c r="K37" s="15"/>
      <c r="L37" s="23">
        <v>29</v>
      </c>
      <c r="M37" s="28"/>
      <c r="N37" s="28"/>
      <c r="O37" s="22"/>
      <c r="P37" s="84"/>
      <c r="Q37" s="21"/>
      <c r="R37" s="21"/>
      <c r="S37" s="21"/>
      <c r="T37" s="21"/>
      <c r="U37" s="21"/>
      <c r="V37" s="59"/>
      <c r="W37" s="30"/>
      <c r="X37" s="30"/>
      <c r="Y37" s="30"/>
      <c r="Z37" s="31"/>
      <c r="AA37" s="60"/>
      <c r="AC37" s="61"/>
      <c r="AE37" s="65"/>
      <c r="AJ37" s="64"/>
      <c r="AK37" s="59"/>
      <c r="AL37" s="30"/>
      <c r="AM37" s="30"/>
      <c r="AN37" s="30"/>
      <c r="AO37" s="31"/>
      <c r="AP37" s="60"/>
      <c r="AR37" s="61"/>
      <c r="AT37" s="65"/>
      <c r="AY37" s="64"/>
      <c r="AZ37" s="59"/>
      <c r="BA37" s="30"/>
      <c r="BB37" s="30"/>
      <c r="BC37" s="30"/>
      <c r="BD37" s="31"/>
      <c r="BE37" s="60"/>
      <c r="BG37" s="61"/>
      <c r="BI37" s="65"/>
      <c r="BN37" s="64"/>
      <c r="BO37" s="59"/>
      <c r="BP37" s="30"/>
      <c r="BQ37" s="30"/>
      <c r="BR37" s="30"/>
      <c r="BS37" s="31"/>
      <c r="BT37" s="60"/>
      <c r="BV37" s="61"/>
      <c r="BX37" s="65"/>
      <c r="CC37" s="64"/>
      <c r="CD37" s="59"/>
      <c r="CE37" s="30"/>
      <c r="CF37" s="30"/>
      <c r="CG37" s="30"/>
      <c r="CH37" s="31"/>
      <c r="CI37" s="60"/>
      <c r="CK37" s="61"/>
      <c r="CM37" s="65"/>
      <c r="CR37" s="64"/>
    </row>
    <row r="38" spans="1:96">
      <c r="A38" s="4">
        <v>1</v>
      </c>
      <c r="B38" s="7" t="s">
        <v>52</v>
      </c>
      <c r="C38" s="2">
        <v>1</v>
      </c>
      <c r="D38" s="13" t="s">
        <v>56</v>
      </c>
      <c r="E38" s="15"/>
      <c r="G38">
        <v>2</v>
      </c>
      <c r="H38" s="4">
        <f>H37+1</f>
        <v>2010</v>
      </c>
      <c r="K38" s="15"/>
      <c r="L38" s="23">
        <v>30</v>
      </c>
      <c r="M38" s="28"/>
      <c r="N38" s="28"/>
      <c r="O38" s="22"/>
      <c r="P38" s="84"/>
      <c r="Q38" s="21"/>
      <c r="R38" s="21"/>
      <c r="S38" s="21"/>
      <c r="T38" s="21"/>
      <c r="U38" s="21"/>
      <c r="V38" s="59"/>
      <c r="W38" s="30"/>
      <c r="X38" s="30"/>
      <c r="Y38" s="30"/>
      <c r="Z38" s="31"/>
      <c r="AA38" s="60"/>
      <c r="AC38" s="61"/>
      <c r="AE38" s="65"/>
      <c r="AJ38" s="64"/>
      <c r="AK38" s="59"/>
      <c r="AL38" s="30"/>
      <c r="AM38" s="30"/>
      <c r="AN38" s="30"/>
      <c r="AO38" s="31"/>
      <c r="AP38" s="60"/>
      <c r="AR38" s="61"/>
      <c r="AT38" s="65"/>
      <c r="AY38" s="64"/>
      <c r="AZ38" s="59"/>
      <c r="BA38" s="30"/>
      <c r="BB38" s="30"/>
      <c r="BC38" s="30"/>
      <c r="BD38" s="31"/>
      <c r="BE38" s="60"/>
      <c r="BG38" s="61"/>
      <c r="BI38" s="65"/>
      <c r="BN38" s="64"/>
      <c r="BO38" s="59"/>
      <c r="BP38" s="30"/>
      <c r="BQ38" s="30"/>
      <c r="BR38" s="30"/>
      <c r="BS38" s="31"/>
      <c r="BT38" s="60"/>
      <c r="BV38" s="61"/>
      <c r="BX38" s="65"/>
      <c r="CC38" s="64"/>
      <c r="CD38" s="59"/>
      <c r="CE38" s="30"/>
      <c r="CF38" s="30"/>
      <c r="CG38" s="30"/>
      <c r="CH38" s="31"/>
      <c r="CI38" s="60"/>
      <c r="CK38" s="61"/>
      <c r="CM38" s="65"/>
      <c r="CR38" s="64"/>
    </row>
    <row r="39" spans="1:96">
      <c r="A39" s="4">
        <v>2</v>
      </c>
      <c r="B39" s="7" t="s">
        <v>53</v>
      </c>
      <c r="C39" s="2">
        <v>2</v>
      </c>
      <c r="D39" s="13" t="s">
        <v>57</v>
      </c>
      <c r="E39" s="15"/>
      <c r="G39">
        <v>3</v>
      </c>
      <c r="H39" s="4">
        <f>H38+1</f>
        <v>2011</v>
      </c>
      <c r="K39" s="15"/>
      <c r="L39" s="23">
        <v>31</v>
      </c>
      <c r="M39" s="28"/>
      <c r="N39" s="28"/>
      <c r="O39" s="22"/>
      <c r="P39" s="84"/>
      <c r="Q39" s="21"/>
      <c r="R39" s="21"/>
      <c r="S39" s="21"/>
      <c r="T39" s="21"/>
      <c r="U39" s="21"/>
      <c r="V39" s="59"/>
      <c r="W39" s="30"/>
      <c r="X39" s="30"/>
      <c r="Y39" s="30"/>
      <c r="Z39" s="31"/>
      <c r="AA39" s="60"/>
      <c r="AC39" s="61"/>
      <c r="AE39" s="65"/>
      <c r="AJ39" s="64"/>
      <c r="AK39" s="59"/>
      <c r="AL39" s="30"/>
      <c r="AM39" s="30"/>
      <c r="AN39" s="30"/>
      <c r="AO39" s="31"/>
      <c r="AP39" s="60"/>
      <c r="AR39" s="61"/>
      <c r="AT39" s="65"/>
      <c r="AY39" s="64"/>
      <c r="AZ39" s="59"/>
      <c r="BA39" s="30"/>
      <c r="BB39" s="30"/>
      <c r="BC39" s="30"/>
      <c r="BD39" s="31"/>
      <c r="BE39" s="60"/>
      <c r="BG39" s="61"/>
      <c r="BI39" s="65"/>
      <c r="BN39" s="64"/>
      <c r="BO39" s="59"/>
      <c r="BP39" s="30"/>
      <c r="BQ39" s="30"/>
      <c r="BR39" s="30"/>
      <c r="BS39" s="31"/>
      <c r="BT39" s="60"/>
      <c r="BV39" s="61"/>
      <c r="BX39" s="65"/>
      <c r="CC39" s="64"/>
      <c r="CD39" s="59"/>
      <c r="CE39" s="30"/>
      <c r="CF39" s="30"/>
      <c r="CG39" s="30"/>
      <c r="CH39" s="31"/>
      <c r="CI39" s="60"/>
      <c r="CK39" s="61"/>
      <c r="CM39" s="65"/>
      <c r="CR39" s="64"/>
    </row>
    <row r="40" spans="1:96">
      <c r="A40" s="4">
        <v>3</v>
      </c>
      <c r="B40" s="7" t="s">
        <v>60</v>
      </c>
      <c r="C40" s="2">
        <v>3</v>
      </c>
      <c r="D40" s="13" t="s">
        <v>60</v>
      </c>
      <c r="E40" s="15"/>
      <c r="G40">
        <v>4</v>
      </c>
      <c r="H40" s="4">
        <f>H39+1</f>
        <v>2012</v>
      </c>
      <c r="K40" s="15"/>
      <c r="L40" s="23">
        <v>32</v>
      </c>
      <c r="M40" s="28"/>
      <c r="N40" s="28"/>
      <c r="O40" s="22"/>
      <c r="P40" s="84"/>
      <c r="Q40" s="21"/>
      <c r="R40" s="21"/>
      <c r="S40" s="21"/>
      <c r="T40" s="21"/>
      <c r="U40" s="21"/>
      <c r="V40" s="59"/>
      <c r="W40" s="30"/>
      <c r="X40" s="30"/>
      <c r="Y40" s="30"/>
      <c r="Z40" s="31"/>
      <c r="AA40" s="60"/>
      <c r="AC40" s="61"/>
      <c r="AE40" s="65"/>
      <c r="AJ40" s="64"/>
      <c r="AK40" s="59"/>
      <c r="AL40" s="30"/>
      <c r="AM40" s="30"/>
      <c r="AN40" s="30"/>
      <c r="AO40" s="31"/>
      <c r="AP40" s="60"/>
      <c r="AR40" s="61"/>
      <c r="AT40" s="65"/>
      <c r="AY40" s="64"/>
      <c r="AZ40" s="59"/>
      <c r="BA40" s="30"/>
      <c r="BB40" s="30"/>
      <c r="BC40" s="30"/>
      <c r="BD40" s="31"/>
      <c r="BE40" s="60"/>
      <c r="BG40" s="61"/>
      <c r="BI40" s="65"/>
      <c r="BN40" s="64"/>
      <c r="BO40" s="59"/>
      <c r="BP40" s="30"/>
      <c r="BQ40" s="30"/>
      <c r="BR40" s="30"/>
      <c r="BS40" s="31"/>
      <c r="BT40" s="60"/>
      <c r="BV40" s="61"/>
      <c r="BX40" s="65"/>
      <c r="CC40" s="64"/>
      <c r="CD40" s="59"/>
      <c r="CE40" s="30"/>
      <c r="CF40" s="30"/>
      <c r="CG40" s="30"/>
      <c r="CH40" s="31"/>
      <c r="CI40" s="60"/>
      <c r="CK40" s="61"/>
      <c r="CM40" s="65"/>
      <c r="CR40" s="64"/>
    </row>
    <row r="41" spans="1:96">
      <c r="A41" s="4">
        <v>4</v>
      </c>
      <c r="B41" s="7" t="s">
        <v>55</v>
      </c>
      <c r="C41" s="2">
        <v>8</v>
      </c>
      <c r="D41" s="13" t="s">
        <v>58</v>
      </c>
      <c r="E41" s="15"/>
      <c r="G41">
        <v>5</v>
      </c>
      <c r="H41" s="4">
        <f>H40+1</f>
        <v>2013</v>
      </c>
      <c r="K41" s="15"/>
      <c r="L41" s="23">
        <v>33</v>
      </c>
      <c r="M41" s="28"/>
      <c r="N41" s="28"/>
      <c r="O41" s="22"/>
      <c r="P41" s="84"/>
      <c r="Q41" s="21"/>
      <c r="R41" s="21"/>
      <c r="S41" s="21"/>
      <c r="T41" s="21"/>
      <c r="U41" s="21"/>
      <c r="V41" s="59"/>
      <c r="W41" s="30"/>
      <c r="X41" s="30"/>
      <c r="Y41" s="30"/>
      <c r="Z41" s="31"/>
      <c r="AA41" s="60"/>
      <c r="AB41" s="61"/>
      <c r="AC41" s="61"/>
      <c r="AD41" s="61"/>
      <c r="AE41" s="62"/>
      <c r="AF41" s="61"/>
      <c r="AG41" s="61"/>
      <c r="AH41" s="61"/>
      <c r="AI41" s="61"/>
      <c r="AJ41" s="63"/>
      <c r="AK41" s="59"/>
      <c r="AL41" s="30"/>
      <c r="AM41" s="30"/>
      <c r="AN41" s="30"/>
      <c r="AO41" s="31"/>
      <c r="AP41" s="60"/>
      <c r="AQ41" s="61"/>
      <c r="AR41" s="61"/>
      <c r="AS41" s="61"/>
      <c r="AT41" s="62"/>
      <c r="AU41" s="61"/>
      <c r="AV41" s="61"/>
      <c r="AW41" s="61"/>
      <c r="AX41" s="61"/>
      <c r="AY41" s="63"/>
      <c r="AZ41" s="59"/>
      <c r="BA41" s="30"/>
      <c r="BB41" s="30"/>
      <c r="BC41" s="30"/>
      <c r="BD41" s="31"/>
      <c r="BE41" s="60"/>
      <c r="BF41" s="61"/>
      <c r="BG41" s="61"/>
      <c r="BH41" s="61"/>
      <c r="BI41" s="62"/>
      <c r="BJ41" s="61"/>
      <c r="BK41" s="61"/>
      <c r="BL41" s="61"/>
      <c r="BM41" s="61"/>
      <c r="BN41" s="63"/>
      <c r="BO41" s="59"/>
      <c r="BP41" s="30"/>
      <c r="BQ41" s="30"/>
      <c r="BR41" s="30"/>
      <c r="BS41" s="31"/>
      <c r="BT41" s="60"/>
      <c r="BU41" s="61"/>
      <c r="BV41" s="61"/>
      <c r="BW41" s="61"/>
      <c r="BX41" s="62"/>
      <c r="BY41" s="61"/>
      <c r="BZ41" s="61"/>
      <c r="CA41" s="61"/>
      <c r="CB41" s="61"/>
      <c r="CC41" s="63"/>
      <c r="CD41" s="59"/>
      <c r="CE41" s="30"/>
      <c r="CF41" s="30"/>
      <c r="CG41" s="30"/>
      <c r="CH41" s="31"/>
      <c r="CI41" s="60"/>
      <c r="CJ41" s="61"/>
      <c r="CK41" s="61"/>
      <c r="CL41" s="61"/>
      <c r="CM41" s="62"/>
      <c r="CN41" s="61"/>
      <c r="CO41" s="61"/>
      <c r="CP41" s="61"/>
      <c r="CQ41" s="61"/>
      <c r="CR41" s="63"/>
    </row>
    <row r="42" spans="1:96">
      <c r="A42" s="4">
        <v>5</v>
      </c>
      <c r="B42" s="7" t="s">
        <v>54</v>
      </c>
      <c r="C42" s="2">
        <v>9</v>
      </c>
      <c r="D42" s="13" t="s">
        <v>59</v>
      </c>
      <c r="E42" s="15"/>
      <c r="G42">
        <v>6</v>
      </c>
      <c r="H42" s="4">
        <f>H41+1</f>
        <v>2014</v>
      </c>
      <c r="K42" s="15"/>
      <c r="L42" s="23">
        <v>34</v>
      </c>
      <c r="M42" s="28"/>
      <c r="N42" s="28"/>
      <c r="O42" s="22"/>
      <c r="P42" s="84"/>
      <c r="Q42" s="21"/>
      <c r="R42" s="21"/>
      <c r="S42" s="21"/>
      <c r="T42" s="21"/>
      <c r="U42" s="21"/>
      <c r="V42" s="59"/>
      <c r="W42" s="30"/>
      <c r="X42" s="30"/>
      <c r="Y42" s="30"/>
      <c r="Z42" s="31"/>
      <c r="AA42" s="60"/>
      <c r="AC42" s="61"/>
      <c r="AE42" s="65"/>
      <c r="AJ42" s="64"/>
      <c r="AK42" s="59"/>
      <c r="AL42" s="30"/>
      <c r="AM42" s="30"/>
      <c r="AN42" s="30"/>
      <c r="AO42" s="31"/>
      <c r="AP42" s="60"/>
      <c r="AR42" s="61"/>
      <c r="AT42" s="65"/>
      <c r="AY42" s="64"/>
      <c r="AZ42" s="59"/>
      <c r="BA42" s="30"/>
      <c r="BB42" s="30"/>
      <c r="BC42" s="30"/>
      <c r="BD42" s="31"/>
      <c r="BE42" s="60"/>
      <c r="BG42" s="61"/>
      <c r="BI42" s="65"/>
      <c r="BN42" s="64"/>
      <c r="BO42" s="59"/>
      <c r="BP42" s="30"/>
      <c r="BQ42" s="30"/>
      <c r="BR42" s="30"/>
      <c r="BS42" s="31"/>
      <c r="BT42" s="60"/>
      <c r="BV42" s="61"/>
      <c r="BX42" s="65"/>
      <c r="CC42" s="64"/>
      <c r="CD42" s="59"/>
      <c r="CE42" s="30"/>
      <c r="CF42" s="30"/>
      <c r="CG42" s="30"/>
      <c r="CH42" s="31"/>
      <c r="CI42" s="60"/>
      <c r="CK42" s="61"/>
      <c r="CM42" s="65"/>
      <c r="CR42" s="64"/>
    </row>
    <row r="43" spans="1:96">
      <c r="A43" s="4">
        <v>6</v>
      </c>
      <c r="B43" s="7"/>
      <c r="E43" s="15"/>
      <c r="G43">
        <v>7</v>
      </c>
      <c r="H43" s="4">
        <v>2015</v>
      </c>
      <c r="K43" s="15"/>
      <c r="L43" s="23">
        <v>35</v>
      </c>
      <c r="M43" s="28"/>
      <c r="N43" s="28"/>
      <c r="O43" s="22"/>
      <c r="P43" s="84"/>
      <c r="Q43" s="21"/>
      <c r="R43" s="21"/>
      <c r="S43" s="21"/>
      <c r="T43" s="21"/>
      <c r="U43" s="21"/>
      <c r="V43" s="59"/>
      <c r="W43" s="30"/>
      <c r="X43" s="30"/>
      <c r="Y43" s="30"/>
      <c r="Z43" s="31"/>
      <c r="AA43" s="60"/>
      <c r="AC43" s="61"/>
      <c r="AE43" s="65"/>
      <c r="AJ43" s="64"/>
      <c r="AK43" s="59"/>
      <c r="AL43" s="30"/>
      <c r="AM43" s="30"/>
      <c r="AN43" s="30"/>
      <c r="AO43" s="31"/>
      <c r="AP43" s="60"/>
      <c r="AR43" s="61"/>
      <c r="AT43" s="65"/>
      <c r="AY43" s="64"/>
      <c r="AZ43" s="59"/>
      <c r="BA43" s="30"/>
      <c r="BB43" s="30"/>
      <c r="BC43" s="30"/>
      <c r="BD43" s="31"/>
      <c r="BE43" s="60"/>
      <c r="BG43" s="61"/>
      <c r="BI43" s="65"/>
      <c r="BN43" s="64"/>
      <c r="BO43" s="59"/>
      <c r="BP43" s="30"/>
      <c r="BQ43" s="30"/>
      <c r="BR43" s="30"/>
      <c r="BS43" s="31"/>
      <c r="BT43" s="60"/>
      <c r="BV43" s="61"/>
      <c r="BX43" s="65"/>
      <c r="CC43" s="64"/>
      <c r="CD43" s="59"/>
      <c r="CE43" s="30"/>
      <c r="CF43" s="30"/>
      <c r="CG43" s="30"/>
      <c r="CH43" s="31"/>
      <c r="CI43" s="60"/>
      <c r="CK43" s="61"/>
      <c r="CM43" s="65"/>
      <c r="CR43" s="64"/>
    </row>
    <row r="44" spans="1:96">
      <c r="A44" s="4">
        <v>7</v>
      </c>
      <c r="E44" s="15"/>
      <c r="G44">
        <v>8</v>
      </c>
      <c r="H44" s="4"/>
      <c r="K44" s="15"/>
      <c r="L44" s="23">
        <v>36</v>
      </c>
      <c r="M44" s="28"/>
      <c r="N44" s="28"/>
      <c r="O44" s="22"/>
      <c r="P44" s="84"/>
      <c r="Q44" s="21"/>
      <c r="R44" s="21"/>
      <c r="S44" s="21"/>
      <c r="T44" s="21"/>
      <c r="U44" s="21"/>
      <c r="V44" s="59"/>
      <c r="W44" s="30"/>
      <c r="X44" s="30"/>
      <c r="Y44" s="30"/>
      <c r="Z44" s="31"/>
      <c r="AA44" s="60"/>
      <c r="AC44" s="61"/>
      <c r="AE44" s="65"/>
      <c r="AJ44" s="64"/>
      <c r="AK44" s="59"/>
      <c r="AL44" s="30"/>
      <c r="AM44" s="30"/>
      <c r="AN44" s="30"/>
      <c r="AO44" s="31"/>
      <c r="AP44" s="60"/>
      <c r="AR44" s="61"/>
      <c r="AT44" s="65"/>
      <c r="AY44" s="64"/>
      <c r="AZ44" s="59"/>
      <c r="BA44" s="30"/>
      <c r="BB44" s="30"/>
      <c r="BC44" s="30"/>
      <c r="BD44" s="31"/>
      <c r="BE44" s="60"/>
      <c r="BG44" s="61"/>
      <c r="BI44" s="65"/>
      <c r="BN44" s="64"/>
      <c r="BO44" s="59"/>
      <c r="BP44" s="30"/>
      <c r="BQ44" s="30"/>
      <c r="BR44" s="30"/>
      <c r="BS44" s="31"/>
      <c r="BT44" s="60"/>
      <c r="BV44" s="61"/>
      <c r="BX44" s="65"/>
      <c r="CC44" s="64"/>
      <c r="CD44" s="59"/>
      <c r="CE44" s="30"/>
      <c r="CF44" s="30"/>
      <c r="CG44" s="30"/>
      <c r="CH44" s="31"/>
      <c r="CI44" s="60"/>
      <c r="CK44" s="61"/>
      <c r="CM44" s="65"/>
      <c r="CR44" s="64"/>
    </row>
    <row r="45" spans="1:96">
      <c r="B45" s="14" t="s">
        <v>149</v>
      </c>
      <c r="C45" s="2" t="e">
        <f>INDEX(F6:F17,MATCH(#REF!,H6:H17,0))</f>
        <v>#REF!</v>
      </c>
      <c r="D45" s="13" t="e">
        <f>INDEX(D46:D49,MATCH(C45,B46:B49,0))</f>
        <v>#REF!</v>
      </c>
      <c r="E45" s="15"/>
      <c r="G45">
        <v>9</v>
      </c>
      <c r="H45" s="4"/>
      <c r="K45" s="15"/>
      <c r="L45" s="23">
        <v>37</v>
      </c>
      <c r="M45" s="28"/>
      <c r="N45" s="28"/>
      <c r="O45" s="22"/>
      <c r="P45" s="84"/>
      <c r="Q45" s="21"/>
      <c r="R45" s="21"/>
      <c r="S45" s="21"/>
      <c r="T45" s="21"/>
      <c r="U45" s="21"/>
      <c r="V45" s="59"/>
      <c r="W45" s="30"/>
      <c r="X45" s="30"/>
      <c r="Y45" s="30"/>
      <c r="Z45" s="31"/>
      <c r="AA45" s="60"/>
      <c r="AC45" s="61"/>
      <c r="AE45" s="65"/>
      <c r="AJ45" s="64"/>
      <c r="AK45" s="59"/>
      <c r="AL45" s="30"/>
      <c r="AM45" s="30"/>
      <c r="AN45" s="30"/>
      <c r="AO45" s="31"/>
      <c r="AP45" s="60"/>
      <c r="AR45" s="61"/>
      <c r="AT45" s="65"/>
      <c r="AY45" s="64"/>
      <c r="AZ45" s="59"/>
      <c r="BA45" s="30"/>
      <c r="BB45" s="30"/>
      <c r="BC45" s="30"/>
      <c r="BD45" s="31"/>
      <c r="BE45" s="60"/>
      <c r="BG45" s="61"/>
      <c r="BI45" s="65"/>
      <c r="BN45" s="64"/>
      <c r="BO45" s="59"/>
      <c r="BP45" s="30"/>
      <c r="BQ45" s="30"/>
      <c r="BR45" s="30"/>
      <c r="BS45" s="31"/>
      <c r="BT45" s="60"/>
      <c r="BV45" s="61"/>
      <c r="BX45" s="65"/>
      <c r="CC45" s="64"/>
      <c r="CD45" s="59"/>
      <c r="CE45" s="30"/>
      <c r="CF45" s="30"/>
      <c r="CG45" s="30"/>
      <c r="CH45" s="31"/>
      <c r="CI45" s="60"/>
      <c r="CK45" s="61"/>
      <c r="CM45" s="65"/>
      <c r="CR45" s="64"/>
    </row>
    <row r="46" spans="1:96">
      <c r="A46" s="4">
        <v>1</v>
      </c>
      <c r="B46" s="7" t="s">
        <v>150</v>
      </c>
      <c r="C46" s="2"/>
      <c r="D46" s="13" t="s">
        <v>151</v>
      </c>
      <c r="E46" s="15"/>
      <c r="G46">
        <v>10</v>
      </c>
      <c r="H46" s="4"/>
      <c r="K46" s="15"/>
      <c r="L46" s="23">
        <v>38</v>
      </c>
      <c r="M46" s="28"/>
      <c r="N46" s="28"/>
      <c r="O46" s="22"/>
      <c r="P46" s="84"/>
      <c r="Q46" s="21"/>
      <c r="R46" s="21"/>
      <c r="S46" s="21"/>
      <c r="T46" s="21"/>
      <c r="U46" s="21"/>
      <c r="V46" s="59"/>
      <c r="W46" s="30"/>
      <c r="X46" s="30"/>
      <c r="Y46" s="30"/>
      <c r="Z46" s="31"/>
      <c r="AA46" s="60"/>
      <c r="AB46" s="61"/>
      <c r="AC46" s="61"/>
      <c r="AD46" s="61"/>
      <c r="AE46" s="62"/>
      <c r="AF46" s="61"/>
      <c r="AG46" s="61"/>
      <c r="AH46" s="61"/>
      <c r="AI46" s="61"/>
      <c r="AJ46" s="63"/>
      <c r="AK46" s="59"/>
      <c r="AL46" s="30"/>
      <c r="AM46" s="30"/>
      <c r="AN46" s="30"/>
      <c r="AO46" s="31"/>
      <c r="AP46" s="60"/>
      <c r="AQ46" s="61"/>
      <c r="AR46" s="61"/>
      <c r="AS46" s="61"/>
      <c r="AT46" s="62"/>
      <c r="AU46" s="61"/>
      <c r="AV46" s="61"/>
      <c r="AW46" s="61"/>
      <c r="AX46" s="61"/>
      <c r="AY46" s="63"/>
      <c r="AZ46" s="59"/>
      <c r="BA46" s="30"/>
      <c r="BB46" s="30"/>
      <c r="BC46" s="30"/>
      <c r="BD46" s="31"/>
      <c r="BE46" s="60"/>
      <c r="BF46" s="61"/>
      <c r="BG46" s="61"/>
      <c r="BH46" s="61"/>
      <c r="BI46" s="62"/>
      <c r="BJ46" s="61"/>
      <c r="BK46" s="61"/>
      <c r="BL46" s="61"/>
      <c r="BM46" s="61"/>
      <c r="BN46" s="63"/>
      <c r="BO46" s="59"/>
      <c r="BP46" s="30"/>
      <c r="BQ46" s="30"/>
      <c r="BR46" s="30"/>
      <c r="BS46" s="31"/>
      <c r="BT46" s="60"/>
      <c r="BU46" s="61"/>
      <c r="BV46" s="61"/>
      <c r="BW46" s="61"/>
      <c r="BX46" s="62"/>
      <c r="BY46" s="61"/>
      <c r="BZ46" s="61"/>
      <c r="CA46" s="61"/>
      <c r="CB46" s="61"/>
      <c r="CC46" s="63"/>
      <c r="CD46" s="59"/>
      <c r="CE46" s="30"/>
      <c r="CF46" s="30"/>
      <c r="CG46" s="30"/>
      <c r="CH46" s="31"/>
      <c r="CI46" s="60"/>
      <c r="CJ46" s="61"/>
      <c r="CK46" s="61"/>
      <c r="CL46" s="61"/>
      <c r="CM46" s="62"/>
      <c r="CN46" s="61"/>
      <c r="CO46" s="61"/>
      <c r="CP46" s="61"/>
      <c r="CQ46" s="61"/>
      <c r="CR46" s="63"/>
    </row>
    <row r="47" spans="1:96">
      <c r="A47" s="4">
        <v>2</v>
      </c>
      <c r="B47" s="7" t="s">
        <v>152</v>
      </c>
      <c r="C47" s="2"/>
      <c r="D47" s="13" t="s">
        <v>153</v>
      </c>
      <c r="E47" s="15"/>
      <c r="K47" s="15"/>
      <c r="L47" s="23">
        <v>39</v>
      </c>
      <c r="M47" s="28"/>
      <c r="N47" s="28"/>
      <c r="O47" s="22"/>
      <c r="P47" s="84"/>
      <c r="Q47" s="21"/>
      <c r="R47" s="21"/>
      <c r="S47" s="21"/>
      <c r="T47" s="21"/>
      <c r="U47" s="21"/>
      <c r="V47" s="59"/>
      <c r="W47" s="30"/>
      <c r="X47" s="30"/>
      <c r="Y47" s="30"/>
      <c r="Z47" s="31"/>
      <c r="AA47" s="60"/>
      <c r="AB47" s="61"/>
      <c r="AC47" s="61"/>
      <c r="AD47" s="61"/>
      <c r="AE47" s="62"/>
      <c r="AF47" s="61"/>
      <c r="AG47" s="61"/>
      <c r="AH47" s="61"/>
      <c r="AI47" s="61"/>
      <c r="AJ47" s="63"/>
      <c r="AK47" s="59"/>
      <c r="AL47" s="30"/>
      <c r="AM47" s="30"/>
      <c r="AN47" s="30"/>
      <c r="AO47" s="31"/>
      <c r="AP47" s="60"/>
      <c r="AQ47" s="61"/>
      <c r="AR47" s="61"/>
      <c r="AS47" s="61"/>
      <c r="AT47" s="62"/>
      <c r="AU47" s="61"/>
      <c r="AV47" s="61"/>
      <c r="AW47" s="61"/>
      <c r="AX47" s="61"/>
      <c r="AY47" s="63"/>
      <c r="AZ47" s="59"/>
      <c r="BA47" s="30"/>
      <c r="BB47" s="30"/>
      <c r="BC47" s="30"/>
      <c r="BD47" s="31"/>
      <c r="BE47" s="60"/>
      <c r="BF47" s="61"/>
      <c r="BG47" s="61"/>
      <c r="BH47" s="61"/>
      <c r="BI47" s="62"/>
      <c r="BJ47" s="61"/>
      <c r="BK47" s="61"/>
      <c r="BL47" s="61"/>
      <c r="BM47" s="61"/>
      <c r="BN47" s="63"/>
      <c r="BO47" s="59"/>
      <c r="BP47" s="30"/>
      <c r="BQ47" s="30"/>
      <c r="BR47" s="30"/>
      <c r="BS47" s="31"/>
      <c r="BT47" s="60"/>
      <c r="BU47" s="61"/>
      <c r="BV47" s="61"/>
      <c r="BW47" s="61"/>
      <c r="BX47" s="62"/>
      <c r="BY47" s="61"/>
      <c r="BZ47" s="61"/>
      <c r="CA47" s="61"/>
      <c r="CB47" s="61"/>
      <c r="CC47" s="63"/>
      <c r="CD47" s="59"/>
      <c r="CE47" s="30"/>
      <c r="CF47" s="30"/>
      <c r="CG47" s="30"/>
      <c r="CH47" s="31"/>
      <c r="CI47" s="60"/>
      <c r="CJ47" s="61"/>
      <c r="CK47" s="61"/>
      <c r="CL47" s="61"/>
      <c r="CM47" s="62"/>
      <c r="CN47" s="61"/>
      <c r="CO47" s="61"/>
      <c r="CP47" s="61"/>
      <c r="CQ47" s="61"/>
      <c r="CR47" s="63"/>
    </row>
    <row r="48" spans="1:96">
      <c r="A48" s="4">
        <v>3</v>
      </c>
      <c r="B48" s="7" t="s">
        <v>154</v>
      </c>
      <c r="C48" s="2"/>
      <c r="D48" s="13" t="s">
        <v>155</v>
      </c>
      <c r="E48" s="15"/>
      <c r="H48" s="4"/>
      <c r="K48" s="15"/>
      <c r="L48" s="23">
        <v>40</v>
      </c>
      <c r="M48" s="28"/>
      <c r="N48" s="28"/>
      <c r="O48" s="22"/>
      <c r="P48" s="84"/>
      <c r="Q48" s="21"/>
      <c r="R48" s="21"/>
      <c r="S48" s="21"/>
      <c r="T48" s="21"/>
      <c r="U48" s="21"/>
      <c r="V48" s="59"/>
      <c r="W48" s="30"/>
      <c r="X48" s="30"/>
      <c r="Y48" s="30"/>
      <c r="Z48" s="31"/>
      <c r="AA48" s="60"/>
      <c r="AB48" s="61"/>
      <c r="AC48" s="61"/>
      <c r="AD48" s="61"/>
      <c r="AE48" s="62"/>
      <c r="AF48" s="61"/>
      <c r="AG48" s="61"/>
      <c r="AH48" s="61"/>
      <c r="AI48" s="61"/>
      <c r="AJ48" s="63"/>
      <c r="AK48" s="59"/>
      <c r="AL48" s="30"/>
      <c r="AM48" s="30"/>
      <c r="AN48" s="30"/>
      <c r="AO48" s="31"/>
      <c r="AP48" s="60"/>
      <c r="AQ48" s="61"/>
      <c r="AR48" s="61"/>
      <c r="AS48" s="61"/>
      <c r="AT48" s="62"/>
      <c r="AU48" s="61"/>
      <c r="AV48" s="61"/>
      <c r="AW48" s="61"/>
      <c r="AX48" s="61"/>
      <c r="AY48" s="63"/>
      <c r="AZ48" s="59"/>
      <c r="BA48" s="30"/>
      <c r="BB48" s="30"/>
      <c r="BC48" s="30"/>
      <c r="BD48" s="31"/>
      <c r="BE48" s="60"/>
      <c r="BF48" s="61"/>
      <c r="BG48" s="61"/>
      <c r="BH48" s="61"/>
      <c r="BI48" s="62"/>
      <c r="BJ48" s="61"/>
      <c r="BK48" s="61"/>
      <c r="BL48" s="61"/>
      <c r="BM48" s="61"/>
      <c r="BN48" s="63"/>
      <c r="BO48" s="59"/>
      <c r="BP48" s="30"/>
      <c r="BQ48" s="30"/>
      <c r="BR48" s="30"/>
      <c r="BS48" s="31"/>
      <c r="BT48" s="60"/>
      <c r="BU48" s="61"/>
      <c r="BV48" s="61"/>
      <c r="BW48" s="61"/>
      <c r="BX48" s="62"/>
      <c r="BY48" s="61"/>
      <c r="BZ48" s="61"/>
      <c r="CA48" s="61"/>
      <c r="CB48" s="61"/>
      <c r="CC48" s="63"/>
      <c r="CD48" s="59"/>
      <c r="CE48" s="30"/>
      <c r="CF48" s="30"/>
      <c r="CG48" s="30"/>
      <c r="CH48" s="31"/>
      <c r="CI48" s="60"/>
      <c r="CJ48" s="61"/>
      <c r="CK48" s="61"/>
      <c r="CL48" s="61"/>
      <c r="CM48" s="62"/>
      <c r="CN48" s="61"/>
      <c r="CO48" s="61"/>
      <c r="CP48" s="61"/>
      <c r="CQ48" s="61"/>
      <c r="CR48" s="63"/>
    </row>
    <row r="49" spans="1:96">
      <c r="A49" s="4">
        <v>4</v>
      </c>
      <c r="B49" s="7" t="s">
        <v>156</v>
      </c>
      <c r="C49" s="2"/>
      <c r="D49" s="13" t="s">
        <v>157</v>
      </c>
      <c r="K49" s="15"/>
      <c r="L49" s="23">
        <v>41</v>
      </c>
      <c r="M49" s="28"/>
      <c r="N49" s="28"/>
      <c r="O49" s="22"/>
      <c r="P49" s="84"/>
      <c r="Q49" s="21"/>
      <c r="R49" s="21"/>
      <c r="S49" s="21"/>
      <c r="T49" s="21"/>
      <c r="U49" s="21"/>
      <c r="V49" s="59"/>
      <c r="W49" s="30"/>
      <c r="X49" s="30"/>
      <c r="Y49" s="30"/>
      <c r="Z49" s="31"/>
      <c r="AA49" s="60"/>
      <c r="AB49" s="61"/>
      <c r="AC49" s="61"/>
      <c r="AD49" s="61"/>
      <c r="AE49" s="62"/>
      <c r="AF49" s="61"/>
      <c r="AG49" s="61"/>
      <c r="AH49" s="61"/>
      <c r="AI49" s="61"/>
      <c r="AJ49" s="63"/>
      <c r="AK49" s="59"/>
      <c r="AL49" s="30"/>
      <c r="AM49" s="30"/>
      <c r="AN49" s="30"/>
      <c r="AO49" s="31"/>
      <c r="AP49" s="60"/>
      <c r="AQ49" s="61"/>
      <c r="AR49" s="61"/>
      <c r="AS49" s="61"/>
      <c r="AT49" s="62"/>
      <c r="AU49" s="61"/>
      <c r="AV49" s="61"/>
      <c r="AW49" s="61"/>
      <c r="AX49" s="61"/>
      <c r="AY49" s="63"/>
      <c r="AZ49" s="59"/>
      <c r="BA49" s="30"/>
      <c r="BB49" s="30"/>
      <c r="BC49" s="30"/>
      <c r="BD49" s="31"/>
      <c r="BE49" s="60"/>
      <c r="BF49" s="61"/>
      <c r="BG49" s="61"/>
      <c r="BH49" s="61"/>
      <c r="BI49" s="62"/>
      <c r="BJ49" s="61"/>
      <c r="BK49" s="61"/>
      <c r="BL49" s="61"/>
      <c r="BM49" s="61"/>
      <c r="BN49" s="63"/>
      <c r="BO49" s="59"/>
      <c r="BP49" s="30"/>
      <c r="BQ49" s="30"/>
      <c r="BR49" s="30"/>
      <c r="BS49" s="31"/>
      <c r="BT49" s="60"/>
      <c r="BU49" s="61"/>
      <c r="BV49" s="61"/>
      <c r="BW49" s="61"/>
      <c r="BX49" s="62"/>
      <c r="BY49" s="61"/>
      <c r="BZ49" s="61"/>
      <c r="CA49" s="61"/>
      <c r="CB49" s="61"/>
      <c r="CC49" s="63"/>
      <c r="CD49" s="59"/>
      <c r="CE49" s="30"/>
      <c r="CF49" s="30"/>
      <c r="CG49" s="30"/>
      <c r="CH49" s="31"/>
      <c r="CI49" s="60"/>
      <c r="CJ49" s="61"/>
      <c r="CK49" s="61"/>
      <c r="CL49" s="61"/>
      <c r="CM49" s="62"/>
      <c r="CN49" s="61"/>
      <c r="CO49" s="61"/>
      <c r="CP49" s="61"/>
      <c r="CQ49" s="61"/>
      <c r="CR49" s="63"/>
    </row>
    <row r="50" spans="1:96">
      <c r="A50" s="4">
        <v>5</v>
      </c>
      <c r="B50" s="7"/>
      <c r="K50" s="15"/>
      <c r="L50" s="23">
        <v>42</v>
      </c>
      <c r="M50" s="28"/>
      <c r="N50" s="28"/>
      <c r="O50" s="22"/>
      <c r="P50" s="84"/>
      <c r="Q50" s="21"/>
      <c r="R50" s="21"/>
      <c r="S50" s="21"/>
      <c r="T50" s="21"/>
      <c r="U50" s="21"/>
      <c r="V50" s="66"/>
      <c r="W50" s="61"/>
      <c r="X50" s="30"/>
      <c r="Y50" s="30"/>
      <c r="Z50" s="31"/>
      <c r="AA50" s="60"/>
      <c r="AB50" s="61"/>
      <c r="AC50" s="61"/>
      <c r="AD50" s="61"/>
      <c r="AE50" s="62"/>
      <c r="AF50" s="61"/>
      <c r="AG50" s="61"/>
      <c r="AH50" s="61"/>
      <c r="AI50" s="61"/>
      <c r="AJ50" s="63"/>
      <c r="AK50" s="66"/>
      <c r="AL50" s="61"/>
      <c r="AM50" s="30"/>
      <c r="AN50" s="30"/>
      <c r="AO50" s="31"/>
      <c r="AP50" s="60"/>
      <c r="AQ50" s="61"/>
      <c r="AR50" s="61"/>
      <c r="AS50" s="61"/>
      <c r="AT50" s="62"/>
      <c r="AU50" s="61"/>
      <c r="AV50" s="61"/>
      <c r="AW50" s="61"/>
      <c r="AX50" s="61"/>
      <c r="AY50" s="63"/>
      <c r="AZ50" s="66"/>
      <c r="BA50" s="61"/>
      <c r="BB50" s="30"/>
      <c r="BC50" s="30"/>
      <c r="BD50" s="31"/>
      <c r="BE50" s="60"/>
      <c r="BF50" s="61"/>
      <c r="BG50" s="61"/>
      <c r="BH50" s="61"/>
      <c r="BI50" s="62"/>
      <c r="BJ50" s="61"/>
      <c r="BK50" s="61"/>
      <c r="BL50" s="61"/>
      <c r="BM50" s="61"/>
      <c r="BN50" s="63"/>
      <c r="BO50" s="66"/>
      <c r="BP50" s="61"/>
      <c r="BQ50" s="30"/>
      <c r="BR50" s="30"/>
      <c r="BS50" s="31"/>
      <c r="BT50" s="60"/>
      <c r="BU50" s="61"/>
      <c r="BV50" s="61"/>
      <c r="BW50" s="61"/>
      <c r="BX50" s="62"/>
      <c r="BY50" s="61"/>
      <c r="BZ50" s="61"/>
      <c r="CA50" s="61"/>
      <c r="CB50" s="61"/>
      <c r="CC50" s="63"/>
      <c r="CD50" s="66"/>
      <c r="CE50" s="61"/>
      <c r="CF50" s="30"/>
      <c r="CG50" s="30"/>
      <c r="CH50" s="31"/>
      <c r="CI50" s="60"/>
      <c r="CJ50" s="61"/>
      <c r="CK50" s="61"/>
      <c r="CL50" s="61"/>
      <c r="CM50" s="62"/>
      <c r="CN50" s="61"/>
      <c r="CO50" s="61"/>
      <c r="CP50" s="61"/>
      <c r="CQ50" s="61"/>
      <c r="CR50" s="63"/>
    </row>
    <row r="51" spans="1:96">
      <c r="A51" s="4">
        <v>6</v>
      </c>
      <c r="B51" s="7"/>
      <c r="K51" s="15"/>
      <c r="L51" s="23">
        <v>43</v>
      </c>
      <c r="M51" s="28"/>
      <c r="N51" s="28"/>
      <c r="O51" s="22"/>
      <c r="P51" s="84"/>
      <c r="Q51" s="21"/>
      <c r="R51" s="21"/>
      <c r="S51" s="21"/>
      <c r="T51" s="21"/>
      <c r="U51" s="21"/>
      <c r="V51" s="59"/>
      <c r="W51" s="30"/>
      <c r="X51" s="30"/>
      <c r="Y51" s="30"/>
      <c r="Z51" s="31"/>
      <c r="AA51" s="60"/>
      <c r="AB51" s="61"/>
      <c r="AC51" s="61"/>
      <c r="AD51" s="61"/>
      <c r="AE51" s="62"/>
      <c r="AF51" s="61"/>
      <c r="AG51" s="61"/>
      <c r="AH51" s="61"/>
      <c r="AI51" s="61"/>
      <c r="AJ51" s="63"/>
      <c r="AK51" s="59"/>
      <c r="AL51" s="30"/>
      <c r="AM51" s="30"/>
      <c r="AN51" s="30"/>
      <c r="AO51" s="31"/>
      <c r="AP51" s="60"/>
      <c r="AQ51" s="61"/>
      <c r="AR51" s="61"/>
      <c r="AS51" s="61"/>
      <c r="AT51" s="62"/>
      <c r="AU51" s="61"/>
      <c r="AV51" s="61"/>
      <c r="AW51" s="61"/>
      <c r="AX51" s="61"/>
      <c r="AY51" s="63"/>
      <c r="AZ51" s="59"/>
      <c r="BA51" s="30"/>
      <c r="BB51" s="30"/>
      <c r="BC51" s="30"/>
      <c r="BD51" s="31"/>
      <c r="BE51" s="60"/>
      <c r="BF51" s="61"/>
      <c r="BG51" s="61"/>
      <c r="BH51" s="61"/>
      <c r="BI51" s="62"/>
      <c r="BJ51" s="61"/>
      <c r="BK51" s="61"/>
      <c r="BL51" s="61"/>
      <c r="BM51" s="61"/>
      <c r="BN51" s="63"/>
      <c r="BO51" s="59"/>
      <c r="BP51" s="30"/>
      <c r="BQ51" s="30"/>
      <c r="BR51" s="30"/>
      <c r="BS51" s="31"/>
      <c r="BT51" s="60"/>
      <c r="BU51" s="61"/>
      <c r="BV51" s="61"/>
      <c r="BW51" s="61"/>
      <c r="BX51" s="62"/>
      <c r="BY51" s="61"/>
      <c r="BZ51" s="61"/>
      <c r="CA51" s="61"/>
      <c r="CB51" s="61"/>
      <c r="CC51" s="63"/>
      <c r="CD51" s="59"/>
      <c r="CE51" s="30"/>
      <c r="CF51" s="30"/>
      <c r="CG51" s="30"/>
      <c r="CH51" s="31"/>
      <c r="CI51" s="60"/>
      <c r="CJ51" s="61"/>
      <c r="CK51" s="61"/>
      <c r="CL51" s="61"/>
      <c r="CM51" s="62"/>
      <c r="CN51" s="61"/>
      <c r="CO51" s="61"/>
      <c r="CP51" s="61"/>
      <c r="CQ51" s="61"/>
      <c r="CR51" s="63"/>
    </row>
    <row r="52" spans="1:96">
      <c r="A52" s="7"/>
      <c r="B52" s="14" t="s">
        <v>158</v>
      </c>
      <c r="K52" s="15"/>
      <c r="L52" s="23">
        <v>44</v>
      </c>
      <c r="M52" s="28"/>
      <c r="N52" s="28"/>
      <c r="O52" s="22"/>
      <c r="P52" s="84"/>
      <c r="Q52" s="21"/>
      <c r="R52" s="21"/>
      <c r="S52" s="21"/>
      <c r="T52" s="21"/>
      <c r="U52" s="21"/>
      <c r="V52" s="59"/>
      <c r="W52" s="30"/>
      <c r="X52" s="30"/>
      <c r="Y52" s="30"/>
      <c r="Z52" s="31"/>
      <c r="AA52" s="60"/>
      <c r="AB52" s="61"/>
      <c r="AC52" s="61"/>
      <c r="AD52" s="61"/>
      <c r="AE52" s="62"/>
      <c r="AF52" s="61"/>
      <c r="AG52" s="61"/>
      <c r="AH52" s="61"/>
      <c r="AI52" s="61"/>
      <c r="AJ52" s="63"/>
      <c r="AK52" s="59"/>
      <c r="AL52" s="30"/>
      <c r="AM52" s="30"/>
      <c r="AN52" s="30"/>
      <c r="AO52" s="31"/>
      <c r="AP52" s="60"/>
      <c r="AQ52" s="61"/>
      <c r="AR52" s="61"/>
      <c r="AS52" s="61"/>
      <c r="AT52" s="62"/>
      <c r="AU52" s="61"/>
      <c r="AV52" s="61"/>
      <c r="AW52" s="61"/>
      <c r="AX52" s="61"/>
      <c r="AY52" s="63"/>
      <c r="AZ52" s="59"/>
      <c r="BA52" s="30"/>
      <c r="BB52" s="30"/>
      <c r="BC52" s="30"/>
      <c r="BD52" s="31"/>
      <c r="BE52" s="60"/>
      <c r="BF52" s="61"/>
      <c r="BG52" s="61"/>
      <c r="BH52" s="61"/>
      <c r="BI52" s="62"/>
      <c r="BJ52" s="61"/>
      <c r="BK52" s="61"/>
      <c r="BL52" s="61"/>
      <c r="BM52" s="61"/>
      <c r="BN52" s="63"/>
      <c r="BO52" s="59"/>
      <c r="BP52" s="30"/>
      <c r="BQ52" s="30"/>
      <c r="BR52" s="30"/>
      <c r="BS52" s="31"/>
      <c r="BT52" s="60"/>
      <c r="BU52" s="61"/>
      <c r="BV52" s="61"/>
      <c r="BW52" s="61"/>
      <c r="BX52" s="62"/>
      <c r="BY52" s="61"/>
      <c r="BZ52" s="61"/>
      <c r="CA52" s="61"/>
      <c r="CB52" s="61"/>
      <c r="CC52" s="63"/>
      <c r="CD52" s="59"/>
      <c r="CE52" s="30"/>
      <c r="CF52" s="30"/>
      <c r="CG52" s="30"/>
      <c r="CH52" s="31"/>
      <c r="CI52" s="60"/>
      <c r="CJ52" s="61"/>
      <c r="CK52" s="61"/>
      <c r="CL52" s="61"/>
      <c r="CM52" s="62"/>
      <c r="CN52" s="61"/>
      <c r="CO52" s="61"/>
      <c r="CP52" s="61"/>
      <c r="CQ52" s="61"/>
      <c r="CR52" s="63"/>
    </row>
    <row r="53" spans="1:96">
      <c r="A53" s="4">
        <v>1</v>
      </c>
      <c r="B53" s="12" t="s">
        <v>159</v>
      </c>
      <c r="C53" s="2" t="s">
        <v>50</v>
      </c>
      <c r="K53" s="15"/>
      <c r="L53" s="23">
        <v>45</v>
      </c>
      <c r="M53" s="28"/>
      <c r="N53" s="28"/>
      <c r="O53" s="22"/>
      <c r="P53" s="84"/>
      <c r="Q53" s="21"/>
      <c r="R53" s="21"/>
      <c r="S53" s="21"/>
      <c r="T53" s="21"/>
      <c r="U53" s="21"/>
      <c r="V53" s="59"/>
      <c r="W53" s="30"/>
      <c r="X53" s="30"/>
      <c r="Y53" s="30"/>
      <c r="Z53" s="31"/>
      <c r="AA53" s="60"/>
      <c r="AB53" s="61"/>
      <c r="AC53" s="61"/>
      <c r="AD53" s="61"/>
      <c r="AE53" s="62"/>
      <c r="AF53" s="61"/>
      <c r="AG53" s="61"/>
      <c r="AH53" s="61"/>
      <c r="AI53" s="61"/>
      <c r="AJ53" s="63"/>
      <c r="AK53" s="59"/>
      <c r="AL53" s="30"/>
      <c r="AM53" s="30"/>
      <c r="AN53" s="30"/>
      <c r="AO53" s="31"/>
      <c r="AP53" s="60"/>
      <c r="AQ53" s="61"/>
      <c r="AR53" s="61"/>
      <c r="AS53" s="61"/>
      <c r="AT53" s="62"/>
      <c r="AU53" s="61"/>
      <c r="AV53" s="61"/>
      <c r="AW53" s="61"/>
      <c r="AX53" s="61"/>
      <c r="AY53" s="63"/>
      <c r="AZ53" s="59"/>
      <c r="BA53" s="30"/>
      <c r="BB53" s="30"/>
      <c r="BC53" s="30"/>
      <c r="BD53" s="31"/>
      <c r="BE53" s="60"/>
      <c r="BF53" s="61"/>
      <c r="BG53" s="61"/>
      <c r="BH53" s="61"/>
      <c r="BI53" s="62"/>
      <c r="BJ53" s="61"/>
      <c r="BK53" s="61"/>
      <c r="BL53" s="61"/>
      <c r="BM53" s="61"/>
      <c r="BN53" s="63"/>
      <c r="BO53" s="59"/>
      <c r="BP53" s="30"/>
      <c r="BQ53" s="30"/>
      <c r="BR53" s="30"/>
      <c r="BS53" s="31"/>
      <c r="BT53" s="60"/>
      <c r="BU53" s="61"/>
      <c r="BV53" s="61"/>
      <c r="BW53" s="61"/>
      <c r="BX53" s="62"/>
      <c r="BY53" s="61"/>
      <c r="BZ53" s="61"/>
      <c r="CA53" s="61"/>
      <c r="CB53" s="61"/>
      <c r="CC53" s="63"/>
      <c r="CD53" s="59"/>
      <c r="CE53" s="30"/>
      <c r="CF53" s="30"/>
      <c r="CG53" s="30"/>
      <c r="CH53" s="31"/>
      <c r="CI53" s="60"/>
      <c r="CJ53" s="61"/>
      <c r="CK53" s="61"/>
      <c r="CL53" s="61"/>
      <c r="CM53" s="62"/>
      <c r="CN53" s="61"/>
      <c r="CO53" s="61"/>
      <c r="CP53" s="61"/>
      <c r="CQ53" s="61"/>
      <c r="CR53" s="63"/>
    </row>
    <row r="54" spans="1:96">
      <c r="A54" s="4">
        <v>2</v>
      </c>
      <c r="B54" s="13" t="s">
        <v>160</v>
      </c>
      <c r="C54" s="2" t="s">
        <v>61</v>
      </c>
      <c r="K54" s="15"/>
      <c r="L54" s="23">
        <v>46</v>
      </c>
      <c r="M54" s="28"/>
      <c r="N54" s="28"/>
      <c r="O54" s="22"/>
      <c r="P54" s="84"/>
      <c r="Q54" s="21"/>
      <c r="R54" s="21"/>
      <c r="S54" s="21"/>
      <c r="T54" s="21"/>
      <c r="U54" s="21"/>
      <c r="V54" s="59"/>
      <c r="W54" s="30"/>
      <c r="X54" s="30"/>
      <c r="Y54" s="30"/>
      <c r="Z54" s="31"/>
      <c r="AA54" s="60"/>
      <c r="AB54" s="61"/>
      <c r="AC54" s="61"/>
      <c r="AD54" s="61"/>
      <c r="AE54" s="62"/>
      <c r="AF54" s="61"/>
      <c r="AG54" s="61"/>
      <c r="AH54" s="61"/>
      <c r="AI54" s="61"/>
      <c r="AJ54" s="63"/>
      <c r="AK54" s="59"/>
      <c r="AL54" s="30"/>
      <c r="AM54" s="30"/>
      <c r="AN54" s="30"/>
      <c r="AO54" s="31"/>
      <c r="AP54" s="60"/>
      <c r="AQ54" s="61"/>
      <c r="AR54" s="61"/>
      <c r="AS54" s="61"/>
      <c r="AT54" s="62"/>
      <c r="AU54" s="61"/>
      <c r="AV54" s="61"/>
      <c r="AW54" s="61"/>
      <c r="AX54" s="61"/>
      <c r="AY54" s="63"/>
      <c r="AZ54" s="59"/>
      <c r="BA54" s="30"/>
      <c r="BB54" s="30"/>
      <c r="BC54" s="30"/>
      <c r="BD54" s="31"/>
      <c r="BE54" s="60"/>
      <c r="BF54" s="61"/>
      <c r="BG54" s="61"/>
      <c r="BH54" s="61"/>
      <c r="BI54" s="62"/>
      <c r="BJ54" s="61"/>
      <c r="BK54" s="61"/>
      <c r="BL54" s="61"/>
      <c r="BM54" s="61"/>
      <c r="BN54" s="63"/>
      <c r="BO54" s="59"/>
      <c r="BP54" s="30"/>
      <c r="BQ54" s="30"/>
      <c r="BR54" s="30"/>
      <c r="BS54" s="31"/>
      <c r="BT54" s="60"/>
      <c r="BU54" s="61"/>
      <c r="BV54" s="61"/>
      <c r="BW54" s="61"/>
      <c r="BX54" s="62"/>
      <c r="BY54" s="61"/>
      <c r="BZ54" s="61"/>
      <c r="CA54" s="61"/>
      <c r="CB54" s="61"/>
      <c r="CC54" s="63"/>
      <c r="CD54" s="59"/>
      <c r="CE54" s="30"/>
      <c r="CF54" s="30"/>
      <c r="CG54" s="30"/>
      <c r="CH54" s="31"/>
      <c r="CI54" s="60"/>
      <c r="CJ54" s="61"/>
      <c r="CK54" s="61"/>
      <c r="CL54" s="61"/>
      <c r="CM54" s="62"/>
      <c r="CN54" s="61"/>
      <c r="CO54" s="61"/>
      <c r="CP54" s="61"/>
      <c r="CQ54" s="61"/>
      <c r="CR54" s="63"/>
    </row>
    <row r="55" spans="1:96">
      <c r="A55" s="4">
        <v>3</v>
      </c>
      <c r="B55" s="13" t="s">
        <v>161</v>
      </c>
      <c r="C55" s="2" t="s">
        <v>51</v>
      </c>
      <c r="K55" s="15"/>
      <c r="L55" s="23">
        <v>47</v>
      </c>
      <c r="M55" s="28"/>
      <c r="N55" s="28"/>
      <c r="O55" s="22"/>
      <c r="P55" s="84"/>
      <c r="Q55" s="21"/>
      <c r="R55" s="21"/>
      <c r="S55" s="21"/>
      <c r="T55" s="21"/>
      <c r="U55" s="21"/>
      <c r="V55" s="59"/>
      <c r="W55" s="30"/>
      <c r="X55" s="30"/>
      <c r="Y55" s="30"/>
      <c r="Z55" s="31"/>
      <c r="AA55" s="60"/>
      <c r="AB55" s="61"/>
      <c r="AC55" s="61"/>
      <c r="AD55" s="61"/>
      <c r="AE55" s="62"/>
      <c r="AF55" s="61"/>
      <c r="AG55" s="61"/>
      <c r="AH55" s="61"/>
      <c r="AI55" s="61"/>
      <c r="AJ55" s="63"/>
      <c r="AK55" s="59"/>
      <c r="AL55" s="30"/>
      <c r="AM55" s="30"/>
      <c r="AN55" s="30"/>
      <c r="AO55" s="31"/>
      <c r="AP55" s="60"/>
      <c r="AQ55" s="61"/>
      <c r="AR55" s="61"/>
      <c r="AS55" s="61"/>
      <c r="AT55" s="62"/>
      <c r="AU55" s="61"/>
      <c r="AV55" s="61"/>
      <c r="AW55" s="61"/>
      <c r="AX55" s="61"/>
      <c r="AY55" s="63"/>
      <c r="AZ55" s="59"/>
      <c r="BA55" s="30"/>
      <c r="BB55" s="30"/>
      <c r="BC55" s="30"/>
      <c r="BD55" s="31"/>
      <c r="BE55" s="60"/>
      <c r="BF55" s="61"/>
      <c r="BG55" s="61"/>
      <c r="BH55" s="61"/>
      <c r="BI55" s="62"/>
      <c r="BJ55" s="61"/>
      <c r="BK55" s="61"/>
      <c r="BL55" s="61"/>
      <c r="BM55" s="61"/>
      <c r="BN55" s="63"/>
      <c r="BO55" s="59"/>
      <c r="BP55" s="30"/>
      <c r="BQ55" s="30"/>
      <c r="BR55" s="30"/>
      <c r="BS55" s="31"/>
      <c r="BT55" s="60"/>
      <c r="BU55" s="61"/>
      <c r="BV55" s="61"/>
      <c r="BW55" s="61"/>
      <c r="BX55" s="62"/>
      <c r="BY55" s="61"/>
      <c r="BZ55" s="61"/>
      <c r="CA55" s="61"/>
      <c r="CB55" s="61"/>
      <c r="CC55" s="63"/>
      <c r="CD55" s="59"/>
      <c r="CE55" s="30"/>
      <c r="CF55" s="30"/>
      <c r="CG55" s="30"/>
      <c r="CH55" s="31"/>
      <c r="CI55" s="60"/>
      <c r="CJ55" s="61"/>
      <c r="CK55" s="61"/>
      <c r="CL55" s="61"/>
      <c r="CM55" s="62"/>
      <c r="CN55" s="61"/>
      <c r="CO55" s="61"/>
      <c r="CP55" s="61"/>
      <c r="CQ55" s="61"/>
      <c r="CR55" s="63"/>
    </row>
    <row r="56" spans="1:96">
      <c r="A56" s="4">
        <v>4</v>
      </c>
      <c r="K56" s="15"/>
      <c r="L56" s="23">
        <v>48</v>
      </c>
      <c r="M56" s="28"/>
      <c r="N56" s="28"/>
      <c r="O56" s="22"/>
      <c r="P56" s="84"/>
      <c r="Q56" s="21"/>
      <c r="R56" s="21"/>
      <c r="S56" s="21"/>
      <c r="T56" s="21"/>
      <c r="U56" s="21"/>
      <c r="V56" s="59"/>
      <c r="W56" s="30"/>
      <c r="X56" s="30"/>
      <c r="Y56" s="30"/>
      <c r="Z56" s="31"/>
      <c r="AA56" s="60"/>
      <c r="AB56" s="61"/>
      <c r="AC56" s="61"/>
      <c r="AE56" s="65"/>
      <c r="AJ56" s="64"/>
      <c r="AK56" s="59"/>
      <c r="AL56" s="30"/>
      <c r="AM56" s="30"/>
      <c r="AN56" s="30"/>
      <c r="AO56" s="31"/>
      <c r="AP56" s="60"/>
      <c r="AQ56" s="61"/>
      <c r="AR56" s="61"/>
      <c r="AT56" s="65"/>
      <c r="AY56" s="64"/>
      <c r="AZ56" s="59"/>
      <c r="BA56" s="30"/>
      <c r="BB56" s="30"/>
      <c r="BC56" s="30"/>
      <c r="BD56" s="31"/>
      <c r="BE56" s="60"/>
      <c r="BF56" s="61"/>
      <c r="BG56" s="61"/>
      <c r="BI56" s="65"/>
      <c r="BN56" s="64"/>
      <c r="BO56" s="59"/>
      <c r="BP56" s="30"/>
      <c r="BQ56" s="30"/>
      <c r="BR56" s="30"/>
      <c r="BS56" s="31"/>
      <c r="BT56" s="60"/>
      <c r="BU56" s="61"/>
      <c r="BV56" s="61"/>
      <c r="BX56" s="65"/>
      <c r="CC56" s="64"/>
      <c r="CD56" s="59"/>
      <c r="CE56" s="30"/>
      <c r="CF56" s="30"/>
      <c r="CG56" s="30"/>
      <c r="CH56" s="31"/>
      <c r="CI56" s="60"/>
      <c r="CJ56" s="61"/>
      <c r="CK56" s="61"/>
      <c r="CM56" s="65"/>
      <c r="CR56" s="64"/>
    </row>
    <row r="57" spans="1:96">
      <c r="A57" s="4">
        <v>5</v>
      </c>
      <c r="K57" s="15"/>
      <c r="L57" s="23">
        <v>49</v>
      </c>
      <c r="M57" s="28"/>
      <c r="N57" s="28"/>
      <c r="O57" s="22"/>
      <c r="P57" s="84"/>
      <c r="Q57" s="21"/>
      <c r="R57" s="21"/>
      <c r="S57" s="21"/>
      <c r="T57" s="21"/>
      <c r="U57" s="21"/>
      <c r="V57" s="59"/>
      <c r="W57" s="30"/>
      <c r="X57" s="30"/>
      <c r="Y57" s="30"/>
      <c r="Z57" s="31"/>
      <c r="AA57" s="60"/>
      <c r="AB57" s="61"/>
      <c r="AC57" s="61"/>
      <c r="AD57" s="61"/>
      <c r="AE57" s="62"/>
      <c r="AF57" s="61"/>
      <c r="AG57" s="61"/>
      <c r="AH57" s="61"/>
      <c r="AI57" s="61"/>
      <c r="AJ57" s="63"/>
      <c r="AK57" s="59"/>
      <c r="AL57" s="30"/>
      <c r="AM57" s="30"/>
      <c r="AN57" s="30"/>
      <c r="AO57" s="31"/>
      <c r="AP57" s="60"/>
      <c r="AQ57" s="61"/>
      <c r="AR57" s="61"/>
      <c r="AS57" s="61"/>
      <c r="AT57" s="62"/>
      <c r="AU57" s="61"/>
      <c r="AV57" s="61"/>
      <c r="AW57" s="61"/>
      <c r="AX57" s="61"/>
      <c r="AY57" s="63"/>
      <c r="AZ57" s="59"/>
      <c r="BA57" s="30"/>
      <c r="BB57" s="30"/>
      <c r="BC57" s="30"/>
      <c r="BD57" s="31"/>
      <c r="BE57" s="60"/>
      <c r="BF57" s="61"/>
      <c r="BG57" s="61"/>
      <c r="BH57" s="61"/>
      <c r="BI57" s="62"/>
      <c r="BJ57" s="61"/>
      <c r="BK57" s="61"/>
      <c r="BL57" s="61"/>
      <c r="BM57" s="61"/>
      <c r="BN57" s="63"/>
      <c r="BO57" s="59"/>
      <c r="BP57" s="30"/>
      <c r="BQ57" s="30"/>
      <c r="BR57" s="30"/>
      <c r="BS57" s="31"/>
      <c r="BT57" s="60"/>
      <c r="BU57" s="61"/>
      <c r="BV57" s="61"/>
      <c r="BW57" s="61"/>
      <c r="BX57" s="62"/>
      <c r="BY57" s="61"/>
      <c r="BZ57" s="61"/>
      <c r="CA57" s="61"/>
      <c r="CB57" s="61"/>
      <c r="CC57" s="63"/>
      <c r="CD57" s="59"/>
      <c r="CE57" s="30"/>
      <c r="CF57" s="30"/>
      <c r="CG57" s="30"/>
      <c r="CH57" s="31"/>
      <c r="CI57" s="60"/>
      <c r="CJ57" s="61"/>
      <c r="CK57" s="61"/>
      <c r="CL57" s="61"/>
      <c r="CM57" s="62"/>
      <c r="CN57" s="61"/>
      <c r="CO57" s="61"/>
      <c r="CP57" s="61"/>
      <c r="CQ57" s="61"/>
      <c r="CR57" s="63"/>
    </row>
    <row r="58" spans="1:96">
      <c r="K58" s="15"/>
      <c r="L58" s="23">
        <v>50</v>
      </c>
      <c r="V58" s="67"/>
      <c r="X58" s="10"/>
      <c r="Y58" s="6"/>
      <c r="Z58" s="4"/>
      <c r="AA58" s="60"/>
      <c r="AE58" s="65"/>
      <c r="AJ58" s="64"/>
      <c r="AK58" s="67"/>
      <c r="AM58" s="10"/>
      <c r="AN58" s="6"/>
      <c r="AO58" s="4"/>
      <c r="AP58" s="60"/>
      <c r="AT58" s="65"/>
      <c r="AY58" s="64"/>
      <c r="AZ58" s="67"/>
      <c r="BB58" s="10"/>
      <c r="BC58" s="6"/>
      <c r="BD58" s="4"/>
      <c r="BE58" s="60"/>
      <c r="BI58" s="65"/>
      <c r="BN58" s="64"/>
      <c r="BO58" s="67"/>
      <c r="BQ58" s="10"/>
      <c r="BR58" s="6"/>
      <c r="BS58" s="4"/>
      <c r="BT58" s="60"/>
      <c r="BX58" s="65"/>
      <c r="CC58" s="64"/>
      <c r="CD58" s="67"/>
      <c r="CF58" s="10"/>
      <c r="CG58" s="6"/>
      <c r="CH58" s="4"/>
      <c r="CI58" s="60"/>
      <c r="CM58" s="65"/>
      <c r="CR58" s="64"/>
    </row>
    <row r="59" spans="1:96">
      <c r="K59" s="15"/>
      <c r="L59" s="23">
        <v>51</v>
      </c>
      <c r="V59" s="67"/>
      <c r="X59" s="10"/>
      <c r="Y59" s="6"/>
      <c r="Z59" s="4"/>
      <c r="AA59" s="60"/>
      <c r="AE59" s="65"/>
      <c r="AJ59" s="64"/>
      <c r="AK59" s="67"/>
      <c r="AM59" s="10"/>
      <c r="AN59" s="6"/>
      <c r="AO59" s="4"/>
      <c r="AP59" s="60"/>
      <c r="AT59" s="65"/>
      <c r="AY59" s="64"/>
      <c r="AZ59" s="67"/>
      <c r="BB59" s="10"/>
      <c r="BC59" s="6"/>
      <c r="BD59" s="4"/>
      <c r="BE59" s="60"/>
      <c r="BI59" s="65"/>
      <c r="BN59" s="64"/>
      <c r="BO59" s="67"/>
      <c r="BQ59" s="10"/>
      <c r="BR59" s="6"/>
      <c r="BS59" s="4"/>
      <c r="BT59" s="60"/>
      <c r="BX59" s="65"/>
      <c r="CC59" s="64"/>
      <c r="CD59" s="67"/>
      <c r="CF59" s="10"/>
      <c r="CG59" s="6"/>
      <c r="CH59" s="4"/>
      <c r="CI59" s="60"/>
      <c r="CM59" s="65"/>
      <c r="CR59" s="64"/>
    </row>
    <row r="60" spans="1:96">
      <c r="K60" s="15"/>
      <c r="L60" s="23">
        <v>52</v>
      </c>
      <c r="V60" s="67"/>
      <c r="X60" s="10"/>
      <c r="Y60" s="6"/>
      <c r="Z60" s="4"/>
      <c r="AA60" s="60"/>
      <c r="AE60" s="65"/>
      <c r="AJ60" s="64"/>
      <c r="AK60" s="67"/>
      <c r="AM60" s="10"/>
      <c r="AN60" s="6"/>
      <c r="AO60" s="4"/>
      <c r="AP60" s="60"/>
      <c r="AT60" s="65"/>
      <c r="AY60" s="64"/>
      <c r="AZ60" s="67"/>
      <c r="BB60" s="10"/>
      <c r="BC60" s="6"/>
      <c r="BD60" s="4"/>
      <c r="BE60" s="60"/>
      <c r="BI60" s="65"/>
      <c r="BN60" s="64"/>
      <c r="BO60" s="67"/>
      <c r="BQ60" s="10"/>
      <c r="BR60" s="6"/>
      <c r="BS60" s="4"/>
      <c r="BT60" s="60"/>
      <c r="BX60" s="65"/>
      <c r="CC60" s="64"/>
      <c r="CD60" s="67"/>
      <c r="CF60" s="10"/>
      <c r="CG60" s="6"/>
      <c r="CH60" s="4"/>
      <c r="CI60" s="60"/>
      <c r="CM60" s="65"/>
      <c r="CR60" s="64"/>
    </row>
    <row r="61" spans="1:96">
      <c r="K61" s="15"/>
      <c r="L61" s="23">
        <v>53</v>
      </c>
      <c r="V61" s="67"/>
      <c r="X61" s="10"/>
      <c r="Y61" s="6"/>
      <c r="Z61" s="4"/>
      <c r="AA61" s="68"/>
      <c r="AE61" s="65"/>
      <c r="AJ61" s="64"/>
      <c r="AK61" s="67"/>
      <c r="AM61" s="10"/>
      <c r="AN61" s="6"/>
      <c r="AO61" s="4"/>
      <c r="AP61" s="68"/>
      <c r="AT61" s="65"/>
      <c r="AY61" s="64"/>
      <c r="AZ61" s="67"/>
      <c r="BB61" s="10"/>
      <c r="BC61" s="6"/>
      <c r="BD61" s="4"/>
      <c r="BE61" s="68"/>
      <c r="BI61" s="65"/>
      <c r="BN61" s="64"/>
      <c r="BO61" s="67"/>
      <c r="BQ61" s="10"/>
      <c r="BR61" s="6"/>
      <c r="BS61" s="4"/>
      <c r="BT61" s="68"/>
      <c r="BX61" s="65"/>
      <c r="CC61" s="64"/>
      <c r="CD61" s="67"/>
      <c r="CF61" s="10"/>
      <c r="CG61" s="6"/>
      <c r="CH61" s="4"/>
      <c r="CI61" s="68"/>
      <c r="CM61" s="65"/>
      <c r="CR61" s="64"/>
    </row>
    <row r="62" spans="1:96">
      <c r="K62" s="15"/>
      <c r="L62" s="23">
        <v>54</v>
      </c>
      <c r="V62" s="67"/>
      <c r="X62" s="10"/>
      <c r="Y62" s="6"/>
      <c r="Z62" s="4"/>
      <c r="AA62" s="68"/>
      <c r="AE62" s="65"/>
      <c r="AJ62" s="64"/>
      <c r="AK62" s="67"/>
      <c r="AM62" s="10"/>
      <c r="AN62" s="6"/>
      <c r="AO62" s="4"/>
      <c r="AP62" s="68"/>
      <c r="AT62" s="65"/>
      <c r="AY62" s="64"/>
      <c r="AZ62" s="67"/>
      <c r="BB62" s="10"/>
      <c r="BC62" s="6"/>
      <c r="BD62" s="4"/>
      <c r="BE62" s="68"/>
      <c r="BI62" s="65"/>
      <c r="BN62" s="64"/>
      <c r="BO62" s="67"/>
      <c r="BQ62" s="10"/>
      <c r="BR62" s="6"/>
      <c r="BS62" s="4"/>
      <c r="BT62" s="68"/>
      <c r="BX62" s="65"/>
      <c r="CC62" s="64"/>
      <c r="CD62" s="67"/>
      <c r="CF62" s="10"/>
      <c r="CG62" s="6"/>
      <c r="CH62" s="4"/>
      <c r="CI62" s="68"/>
      <c r="CM62" s="65"/>
      <c r="CR62" s="64"/>
    </row>
    <row r="63" spans="1:96">
      <c r="K63" s="15"/>
      <c r="L63" s="23">
        <v>55</v>
      </c>
      <c r="V63" s="67"/>
      <c r="X63" s="10"/>
      <c r="Y63" s="6"/>
      <c r="Z63" s="4"/>
      <c r="AA63" s="68"/>
      <c r="AE63" s="65"/>
      <c r="AJ63" s="64"/>
      <c r="AK63" s="67"/>
      <c r="AM63" s="10"/>
      <c r="AN63" s="6"/>
      <c r="AO63" s="4"/>
      <c r="AP63" s="68"/>
      <c r="AT63" s="65"/>
      <c r="AY63" s="64"/>
      <c r="AZ63" s="67"/>
      <c r="BB63" s="10"/>
      <c r="BC63" s="6"/>
      <c r="BD63" s="4"/>
      <c r="BE63" s="68"/>
      <c r="BI63" s="65"/>
      <c r="BN63" s="64"/>
      <c r="BO63" s="67"/>
      <c r="BQ63" s="10"/>
      <c r="BR63" s="6"/>
      <c r="BS63" s="4"/>
      <c r="BT63" s="68"/>
      <c r="BX63" s="65"/>
      <c r="CC63" s="64"/>
      <c r="CD63" s="67"/>
      <c r="CF63" s="10"/>
      <c r="CG63" s="6"/>
      <c r="CH63" s="4"/>
      <c r="CI63" s="68"/>
      <c r="CM63" s="65"/>
      <c r="CR63" s="64"/>
    </row>
    <row r="64" spans="1:96">
      <c r="K64" s="15"/>
      <c r="L64" s="23">
        <v>56</v>
      </c>
      <c r="V64" s="67"/>
      <c r="X64" s="10"/>
      <c r="Y64" s="6"/>
      <c r="Z64" s="4"/>
      <c r="AA64" s="68"/>
      <c r="AE64" s="65"/>
      <c r="AJ64" s="64"/>
      <c r="AK64" s="67"/>
      <c r="AM64" s="10"/>
      <c r="AN64" s="6"/>
      <c r="AO64" s="4"/>
      <c r="AP64" s="68"/>
      <c r="AT64" s="65"/>
      <c r="AY64" s="64"/>
      <c r="AZ64" s="67"/>
      <c r="BB64" s="10"/>
      <c r="BC64" s="6"/>
      <c r="BD64" s="4"/>
      <c r="BE64" s="68"/>
      <c r="BI64" s="65"/>
      <c r="BN64" s="64"/>
      <c r="BO64" s="67"/>
      <c r="BQ64" s="10"/>
      <c r="BR64" s="6"/>
      <c r="BS64" s="4"/>
      <c r="BT64" s="68"/>
      <c r="BX64" s="65"/>
      <c r="CC64" s="64"/>
      <c r="CD64" s="67"/>
      <c r="CF64" s="10"/>
      <c r="CG64" s="6"/>
      <c r="CH64" s="4"/>
      <c r="CI64" s="68"/>
      <c r="CM64" s="65"/>
      <c r="CR64" s="64"/>
    </row>
    <row r="65" spans="6:96">
      <c r="F65" s="448"/>
      <c r="G65" s="448"/>
      <c r="H65" s="448"/>
      <c r="I65" s="448"/>
      <c r="J65" s="448"/>
      <c r="K65" s="15"/>
      <c r="L65" s="23">
        <v>57</v>
      </c>
      <c r="V65" s="67"/>
      <c r="X65" s="10"/>
      <c r="Y65" s="6"/>
      <c r="Z65" s="4"/>
      <c r="AA65" s="68"/>
      <c r="AE65" s="65"/>
      <c r="AJ65" s="64"/>
      <c r="AK65" s="67"/>
      <c r="AM65" s="10"/>
      <c r="AN65" s="6"/>
      <c r="AO65" s="4"/>
      <c r="AP65" s="68"/>
      <c r="AT65" s="65"/>
      <c r="AY65" s="64"/>
      <c r="AZ65" s="67"/>
      <c r="BB65" s="10"/>
      <c r="BC65" s="6"/>
      <c r="BD65" s="4"/>
      <c r="BE65" s="68"/>
      <c r="BI65" s="65"/>
      <c r="BN65" s="64"/>
      <c r="BO65" s="67"/>
      <c r="BQ65" s="10"/>
      <c r="BR65" s="6"/>
      <c r="BS65" s="4"/>
      <c r="BT65" s="68"/>
      <c r="BX65" s="65"/>
      <c r="CC65" s="64"/>
      <c r="CD65" s="67"/>
      <c r="CF65" s="10"/>
      <c r="CG65" s="6"/>
      <c r="CH65" s="4"/>
      <c r="CI65" s="68"/>
      <c r="CM65" s="65"/>
      <c r="CR65" s="64"/>
    </row>
    <row r="66" spans="6:96">
      <c r="K66" s="15"/>
      <c r="L66" s="23">
        <v>58</v>
      </c>
      <c r="V66" s="67"/>
      <c r="X66" s="10"/>
      <c r="Y66" s="6"/>
      <c r="Z66" s="4"/>
      <c r="AA66" s="68"/>
      <c r="AE66" s="65"/>
      <c r="AJ66" s="64"/>
      <c r="AK66" s="67"/>
      <c r="AM66" s="10"/>
      <c r="AN66" s="6"/>
      <c r="AO66" s="4"/>
      <c r="AP66" s="68"/>
      <c r="AT66" s="65"/>
      <c r="AY66" s="64"/>
      <c r="AZ66" s="67"/>
      <c r="BB66" s="10"/>
      <c r="BC66" s="6"/>
      <c r="BD66" s="4"/>
      <c r="BE66" s="68"/>
      <c r="BI66" s="65"/>
      <c r="BN66" s="64"/>
      <c r="BO66" s="67"/>
      <c r="BQ66" s="10"/>
      <c r="BR66" s="6"/>
      <c r="BS66" s="4"/>
      <c r="BT66" s="68"/>
      <c r="BX66" s="65"/>
      <c r="CC66" s="64"/>
      <c r="CD66" s="67"/>
      <c r="CF66" s="10"/>
      <c r="CG66" s="6"/>
      <c r="CH66" s="4"/>
      <c r="CI66" s="68"/>
      <c r="CM66" s="65"/>
      <c r="CR66" s="64"/>
    </row>
    <row r="67" spans="6:96">
      <c r="K67" s="15"/>
      <c r="L67" s="23">
        <v>59</v>
      </c>
      <c r="V67" s="67"/>
      <c r="X67" s="10"/>
      <c r="Y67" s="6"/>
      <c r="Z67" s="4"/>
      <c r="AA67" s="68"/>
      <c r="AE67" s="65"/>
      <c r="AJ67" s="64"/>
      <c r="AK67" s="67"/>
      <c r="AM67" s="10"/>
      <c r="AN67" s="6"/>
      <c r="AO67" s="4"/>
      <c r="AP67" s="68"/>
      <c r="AT67" s="65"/>
      <c r="AY67" s="64"/>
      <c r="AZ67" s="67"/>
      <c r="BB67" s="10"/>
      <c r="BC67" s="6"/>
      <c r="BD67" s="4"/>
      <c r="BE67" s="68"/>
      <c r="BI67" s="65"/>
      <c r="BN67" s="64"/>
      <c r="BO67" s="67"/>
      <c r="BQ67" s="10"/>
      <c r="BR67" s="6"/>
      <c r="BS67" s="4"/>
      <c r="BT67" s="68"/>
      <c r="BX67" s="65"/>
      <c r="CC67" s="64"/>
      <c r="CD67" s="67"/>
      <c r="CF67" s="10"/>
      <c r="CG67" s="6"/>
      <c r="CH67" s="4"/>
      <c r="CI67" s="68"/>
      <c r="CM67" s="65"/>
      <c r="CR67" s="64"/>
    </row>
    <row r="68" spans="6:96">
      <c r="K68" s="15"/>
      <c r="L68" s="23">
        <v>60</v>
      </c>
      <c r="V68" s="67"/>
      <c r="X68" s="10"/>
      <c r="Y68" s="6"/>
      <c r="Z68" s="4"/>
      <c r="AA68" s="68"/>
      <c r="AE68" s="65"/>
      <c r="AJ68" s="64"/>
      <c r="AK68" s="67"/>
      <c r="AM68" s="10"/>
      <c r="AN68" s="6"/>
      <c r="AO68" s="4"/>
      <c r="AP68" s="68"/>
      <c r="AT68" s="65"/>
      <c r="AY68" s="64"/>
      <c r="AZ68" s="67"/>
      <c r="BB68" s="10"/>
      <c r="BC68" s="6"/>
      <c r="BD68" s="4"/>
      <c r="BE68" s="68"/>
      <c r="BI68" s="65"/>
      <c r="BN68" s="64"/>
      <c r="BO68" s="67"/>
      <c r="BQ68" s="10"/>
      <c r="BR68" s="6"/>
      <c r="BS68" s="4"/>
      <c r="BT68" s="68"/>
      <c r="BX68" s="65"/>
      <c r="CC68" s="64"/>
      <c r="CD68" s="67"/>
      <c r="CF68" s="10"/>
      <c r="CG68" s="6"/>
      <c r="CH68" s="4"/>
      <c r="CI68" s="68"/>
      <c r="CM68" s="65"/>
      <c r="CR68" s="64"/>
    </row>
    <row r="69" spans="6:96">
      <c r="K69" s="15"/>
      <c r="L69" s="23">
        <v>61</v>
      </c>
      <c r="V69" s="67"/>
      <c r="X69" s="10"/>
      <c r="Y69" s="6"/>
      <c r="Z69" s="4"/>
      <c r="AA69" s="68"/>
      <c r="AE69" s="65"/>
      <c r="AJ69" s="64"/>
      <c r="AK69" s="67"/>
      <c r="AM69" s="10"/>
      <c r="AN69" s="6"/>
      <c r="AO69" s="4"/>
      <c r="AP69" s="68"/>
      <c r="AT69" s="65"/>
      <c r="AY69" s="64"/>
      <c r="AZ69" s="67"/>
      <c r="BB69" s="10"/>
      <c r="BC69" s="6"/>
      <c r="BD69" s="4"/>
      <c r="BE69" s="68"/>
      <c r="BI69" s="65"/>
      <c r="BN69" s="64"/>
      <c r="BO69" s="67"/>
      <c r="BQ69" s="10"/>
      <c r="BR69" s="6"/>
      <c r="BS69" s="4"/>
      <c r="BT69" s="68"/>
      <c r="BX69" s="65"/>
      <c r="CC69" s="64"/>
      <c r="CD69" s="67"/>
      <c r="CF69" s="10"/>
      <c r="CG69" s="6"/>
      <c r="CH69" s="4"/>
      <c r="CI69" s="68"/>
      <c r="CM69" s="65"/>
      <c r="CR69" s="64"/>
    </row>
    <row r="70" spans="6:96">
      <c r="K70" s="15"/>
      <c r="L70" s="23">
        <v>62</v>
      </c>
      <c r="V70" s="67"/>
      <c r="X70" s="10"/>
      <c r="Y70" s="6"/>
      <c r="Z70" s="4"/>
      <c r="AA70" s="68"/>
      <c r="AE70" s="65"/>
      <c r="AJ70" s="64"/>
      <c r="AK70" s="67"/>
      <c r="AM70" s="10"/>
      <c r="AN70" s="6"/>
      <c r="AO70" s="4"/>
      <c r="AP70" s="68"/>
      <c r="AT70" s="65"/>
      <c r="AY70" s="64"/>
      <c r="AZ70" s="67"/>
      <c r="BB70" s="10"/>
      <c r="BC70" s="6"/>
      <c r="BD70" s="4"/>
      <c r="BE70" s="68"/>
      <c r="BI70" s="65"/>
      <c r="BN70" s="64"/>
      <c r="BO70" s="67"/>
      <c r="BQ70" s="10"/>
      <c r="BR70" s="6"/>
      <c r="BS70" s="4"/>
      <c r="BT70" s="68"/>
      <c r="BX70" s="65"/>
      <c r="CC70" s="64"/>
      <c r="CD70" s="67"/>
      <c r="CF70" s="10"/>
      <c r="CG70" s="6"/>
      <c r="CH70" s="4"/>
      <c r="CI70" s="68"/>
      <c r="CM70" s="65"/>
      <c r="CR70" s="64"/>
    </row>
    <row r="71" spans="6:96">
      <c r="K71" s="15"/>
      <c r="L71" s="23">
        <v>63</v>
      </c>
      <c r="V71" s="67"/>
      <c r="X71" s="10"/>
      <c r="Y71" s="6"/>
      <c r="Z71" s="4"/>
      <c r="AA71" s="68"/>
      <c r="AE71" s="65"/>
      <c r="AJ71" s="64"/>
      <c r="AK71" s="67"/>
      <c r="AM71" s="10"/>
      <c r="AN71" s="6"/>
      <c r="AO71" s="4"/>
      <c r="AP71" s="68"/>
      <c r="AT71" s="65"/>
      <c r="AY71" s="64"/>
      <c r="AZ71" s="67"/>
      <c r="BB71" s="10"/>
      <c r="BC71" s="6"/>
      <c r="BD71" s="4"/>
      <c r="BE71" s="68"/>
      <c r="BI71" s="65"/>
      <c r="BN71" s="64"/>
      <c r="BO71" s="67"/>
      <c r="BQ71" s="10"/>
      <c r="BR71" s="6"/>
      <c r="BS71" s="4"/>
      <c r="BT71" s="68"/>
      <c r="BX71" s="65"/>
      <c r="CC71" s="64"/>
      <c r="CD71" s="67"/>
      <c r="CF71" s="10"/>
      <c r="CG71" s="6"/>
      <c r="CH71" s="4"/>
      <c r="CI71" s="68"/>
      <c r="CM71" s="65"/>
      <c r="CR71" s="64"/>
    </row>
    <row r="72" spans="6:96">
      <c r="K72" s="15"/>
      <c r="L72" s="23">
        <v>64</v>
      </c>
      <c r="V72" s="67"/>
      <c r="X72" s="10"/>
      <c r="Y72" s="6"/>
      <c r="Z72" s="4"/>
      <c r="AA72" s="68"/>
      <c r="AE72" s="65"/>
      <c r="AJ72" s="64"/>
      <c r="AK72" s="67"/>
      <c r="AM72" s="10"/>
      <c r="AN72" s="6"/>
      <c r="AO72" s="4"/>
      <c r="AP72" s="68"/>
      <c r="AT72" s="65"/>
      <c r="AY72" s="64"/>
      <c r="AZ72" s="67"/>
      <c r="BB72" s="10"/>
      <c r="BC72" s="6"/>
      <c r="BD72" s="4"/>
      <c r="BE72" s="68"/>
      <c r="BI72" s="65"/>
      <c r="BN72" s="64"/>
      <c r="BO72" s="67"/>
      <c r="BQ72" s="10"/>
      <c r="BR72" s="6"/>
      <c r="BS72" s="4"/>
      <c r="BT72" s="68"/>
      <c r="BX72" s="65"/>
      <c r="CC72" s="64"/>
      <c r="CD72" s="67"/>
      <c r="CF72" s="10"/>
      <c r="CG72" s="6"/>
      <c r="CH72" s="4"/>
      <c r="CI72" s="68"/>
      <c r="CM72" s="65"/>
      <c r="CR72" s="64"/>
    </row>
    <row r="73" spans="6:96">
      <c r="K73" s="15"/>
      <c r="L73" s="23">
        <v>65</v>
      </c>
      <c r="V73" s="67"/>
      <c r="X73" s="10"/>
      <c r="Y73" s="6"/>
      <c r="Z73" s="4"/>
      <c r="AA73" s="68"/>
      <c r="AE73" s="65"/>
      <c r="AJ73" s="64"/>
      <c r="AK73" s="67"/>
      <c r="AM73" s="10"/>
      <c r="AN73" s="6"/>
      <c r="AO73" s="4"/>
      <c r="AP73" s="68"/>
      <c r="AT73" s="65"/>
      <c r="AY73" s="64"/>
      <c r="AZ73" s="67"/>
      <c r="BB73" s="10"/>
      <c r="BC73" s="6"/>
      <c r="BD73" s="4"/>
      <c r="BE73" s="68"/>
      <c r="BI73" s="65"/>
      <c r="BN73" s="64"/>
      <c r="BO73" s="67"/>
      <c r="BQ73" s="10"/>
      <c r="BR73" s="6"/>
      <c r="BS73" s="4"/>
      <c r="BT73" s="68"/>
      <c r="BX73" s="65"/>
      <c r="CC73" s="64"/>
      <c r="CD73" s="67"/>
      <c r="CF73" s="10"/>
      <c r="CG73" s="6"/>
      <c r="CH73" s="4"/>
      <c r="CI73" s="68"/>
      <c r="CM73" s="65"/>
      <c r="CR73" s="64"/>
    </row>
    <row r="74" spans="6:96">
      <c r="K74" s="15"/>
      <c r="L74" s="23">
        <v>66</v>
      </c>
      <c r="V74" s="67"/>
      <c r="X74" s="10"/>
      <c r="Y74" s="6"/>
      <c r="Z74" s="4"/>
      <c r="AA74" s="68"/>
      <c r="AE74" s="65"/>
      <c r="AJ74" s="64"/>
      <c r="AK74" s="67"/>
      <c r="AM74" s="10"/>
      <c r="AN74" s="6"/>
      <c r="AO74" s="4"/>
      <c r="AP74" s="68"/>
      <c r="AT74" s="65"/>
      <c r="AY74" s="64"/>
      <c r="AZ74" s="67"/>
      <c r="BB74" s="10"/>
      <c r="BC74" s="6"/>
      <c r="BD74" s="4"/>
      <c r="BE74" s="68"/>
      <c r="BI74" s="65"/>
      <c r="BN74" s="64"/>
      <c r="BO74" s="67"/>
      <c r="BQ74" s="10"/>
      <c r="BR74" s="6"/>
      <c r="BS74" s="4"/>
      <c r="BT74" s="68"/>
      <c r="BX74" s="65"/>
      <c r="CC74" s="64"/>
      <c r="CD74" s="67"/>
      <c r="CF74" s="10"/>
      <c r="CG74" s="6"/>
      <c r="CH74" s="4"/>
      <c r="CI74" s="68"/>
      <c r="CM74" s="65"/>
      <c r="CR74" s="64"/>
    </row>
    <row r="75" spans="6:96">
      <c r="K75" s="15"/>
      <c r="L75" s="23">
        <v>67</v>
      </c>
      <c r="V75" s="67"/>
      <c r="X75" s="10"/>
      <c r="Y75" s="6"/>
      <c r="Z75" s="4"/>
      <c r="AA75" s="68"/>
      <c r="AE75" s="65"/>
      <c r="AJ75" s="64"/>
      <c r="AK75" s="67"/>
      <c r="AM75" s="10"/>
      <c r="AN75" s="6"/>
      <c r="AO75" s="4"/>
      <c r="AP75" s="68"/>
      <c r="AT75" s="65"/>
      <c r="AY75" s="64"/>
      <c r="AZ75" s="67"/>
      <c r="BB75" s="10"/>
      <c r="BC75" s="6"/>
      <c r="BD75" s="4"/>
      <c r="BE75" s="68"/>
      <c r="BI75" s="65"/>
      <c r="BN75" s="64"/>
      <c r="BO75" s="67"/>
      <c r="BQ75" s="10"/>
      <c r="BR75" s="6"/>
      <c r="BS75" s="4"/>
      <c r="BT75" s="68"/>
      <c r="BX75" s="65"/>
      <c r="CC75" s="64"/>
      <c r="CD75" s="67"/>
      <c r="CF75" s="10"/>
      <c r="CG75" s="6"/>
      <c r="CH75" s="4"/>
      <c r="CI75" s="68"/>
      <c r="CM75" s="65"/>
      <c r="CR75" s="64"/>
    </row>
    <row r="76" spans="6:96">
      <c r="K76" s="15"/>
      <c r="L76" s="23">
        <v>68</v>
      </c>
      <c r="V76" s="67"/>
      <c r="X76" s="10"/>
      <c r="Y76" s="6"/>
      <c r="Z76" s="4"/>
      <c r="AA76" s="68"/>
      <c r="AE76" s="65"/>
      <c r="AJ76" s="64"/>
      <c r="AK76" s="67"/>
      <c r="AM76" s="10"/>
      <c r="AN76" s="6"/>
      <c r="AO76" s="4"/>
      <c r="AP76" s="68"/>
      <c r="AT76" s="65"/>
      <c r="AY76" s="64"/>
      <c r="AZ76" s="67"/>
      <c r="BB76" s="10"/>
      <c r="BC76" s="6"/>
      <c r="BD76" s="4"/>
      <c r="BE76" s="68"/>
      <c r="BI76" s="65"/>
      <c r="BN76" s="64"/>
      <c r="BO76" s="67"/>
      <c r="BQ76" s="10"/>
      <c r="BR76" s="6"/>
      <c r="BS76" s="4"/>
      <c r="BT76" s="68"/>
      <c r="BX76" s="65"/>
      <c r="CC76" s="64"/>
      <c r="CD76" s="67"/>
      <c r="CF76" s="10"/>
      <c r="CG76" s="6"/>
      <c r="CH76" s="4"/>
      <c r="CI76" s="68"/>
      <c r="CM76" s="65"/>
      <c r="CR76" s="64"/>
    </row>
    <row r="77" spans="6:96">
      <c r="K77" s="15"/>
      <c r="L77" s="23">
        <v>69</v>
      </c>
      <c r="V77" s="67"/>
      <c r="X77" s="10"/>
      <c r="Y77" s="6"/>
      <c r="Z77" s="4"/>
      <c r="AA77" s="68"/>
      <c r="AE77" s="65"/>
      <c r="AJ77" s="64"/>
      <c r="AK77" s="67"/>
      <c r="AM77" s="10"/>
      <c r="AN77" s="6"/>
      <c r="AO77" s="4"/>
      <c r="AP77" s="68"/>
      <c r="AT77" s="65"/>
      <c r="AY77" s="64"/>
      <c r="AZ77" s="67"/>
      <c r="BB77" s="10"/>
      <c r="BC77" s="6"/>
      <c r="BD77" s="4"/>
      <c r="BE77" s="68"/>
      <c r="BI77" s="65"/>
      <c r="BN77" s="64"/>
      <c r="BO77" s="67"/>
      <c r="BQ77" s="10"/>
      <c r="BR77" s="6"/>
      <c r="BS77" s="4"/>
      <c r="BT77" s="68"/>
      <c r="BX77" s="65"/>
      <c r="CC77" s="64"/>
      <c r="CD77" s="67"/>
      <c r="CF77" s="10"/>
      <c r="CG77" s="6"/>
      <c r="CH77" s="4"/>
      <c r="CI77" s="68"/>
      <c r="CM77" s="65"/>
      <c r="CR77" s="64"/>
    </row>
    <row r="78" spans="6:96">
      <c r="K78" s="15"/>
      <c r="L78" s="23">
        <v>70</v>
      </c>
      <c r="V78" s="67"/>
      <c r="X78" s="10"/>
      <c r="Y78" s="6"/>
      <c r="Z78" s="4"/>
      <c r="AA78" s="68"/>
      <c r="AE78" s="65"/>
      <c r="AJ78" s="64"/>
      <c r="AK78" s="67"/>
      <c r="AM78" s="10"/>
      <c r="AN78" s="6"/>
      <c r="AO78" s="4"/>
      <c r="AP78" s="68"/>
      <c r="AT78" s="65"/>
      <c r="AY78" s="64"/>
      <c r="AZ78" s="67"/>
      <c r="BB78" s="10"/>
      <c r="BC78" s="6"/>
      <c r="BD78" s="4"/>
      <c r="BE78" s="68"/>
      <c r="BI78" s="65"/>
      <c r="BN78" s="64"/>
      <c r="BO78" s="67"/>
      <c r="BQ78" s="10"/>
      <c r="BR78" s="6"/>
      <c r="BS78" s="4"/>
      <c r="BT78" s="68"/>
      <c r="BX78" s="65"/>
      <c r="CC78" s="64"/>
      <c r="CD78" s="67"/>
      <c r="CF78" s="10"/>
      <c r="CG78" s="6"/>
      <c r="CH78" s="4"/>
      <c r="CI78" s="68"/>
      <c r="CM78" s="65"/>
      <c r="CR78" s="64"/>
    </row>
    <row r="79" spans="6:96">
      <c r="K79" s="15"/>
      <c r="L79" s="23">
        <v>71</v>
      </c>
      <c r="V79" s="67"/>
      <c r="X79" s="10"/>
      <c r="Y79" s="6"/>
      <c r="Z79" s="4"/>
      <c r="AA79" s="68"/>
      <c r="AE79" s="65"/>
      <c r="AJ79" s="64"/>
      <c r="AK79" s="67"/>
      <c r="AM79" s="10"/>
      <c r="AN79" s="6"/>
      <c r="AO79" s="4"/>
      <c r="AP79" s="68"/>
      <c r="AT79" s="65"/>
      <c r="AY79" s="64"/>
      <c r="AZ79" s="67"/>
      <c r="BB79" s="10"/>
      <c r="BC79" s="6"/>
      <c r="BD79" s="4"/>
      <c r="BE79" s="68"/>
      <c r="BI79" s="65"/>
      <c r="BN79" s="64"/>
      <c r="BO79" s="67"/>
      <c r="BQ79" s="10"/>
      <c r="BR79" s="6"/>
      <c r="BS79" s="4"/>
      <c r="BT79" s="68"/>
      <c r="BX79" s="65"/>
      <c r="CC79" s="64"/>
      <c r="CD79" s="67"/>
      <c r="CF79" s="10"/>
      <c r="CG79" s="6"/>
      <c r="CH79" s="4"/>
      <c r="CI79" s="68"/>
      <c r="CM79" s="65"/>
      <c r="CR79" s="64"/>
    </row>
    <row r="80" spans="6:96">
      <c r="K80" s="15"/>
      <c r="L80" s="23">
        <v>72</v>
      </c>
      <c r="M80" s="6"/>
      <c r="N80" s="6"/>
      <c r="O80" s="6"/>
      <c r="P80" s="4"/>
      <c r="Q80" s="6"/>
      <c r="R80" s="4"/>
      <c r="S80" s="6"/>
      <c r="U80" s="4"/>
      <c r="V80" s="69"/>
      <c r="W80" s="10"/>
      <c r="X80" s="10"/>
      <c r="Y80" s="6"/>
      <c r="Z80" s="4"/>
      <c r="AA80" s="68"/>
      <c r="AE80" s="65"/>
      <c r="AJ80" s="64"/>
      <c r="AK80" s="69"/>
      <c r="AL80" s="10"/>
      <c r="AM80" s="10"/>
      <c r="AN80" s="6"/>
      <c r="AO80" s="4"/>
      <c r="AP80" s="68"/>
      <c r="AT80" s="65"/>
      <c r="AY80" s="64"/>
      <c r="AZ80" s="69"/>
      <c r="BA80" s="10"/>
      <c r="BB80" s="10"/>
      <c r="BC80" s="6"/>
      <c r="BD80" s="4"/>
      <c r="BE80" s="68"/>
      <c r="BI80" s="65"/>
      <c r="BN80" s="64"/>
      <c r="BO80" s="69"/>
      <c r="BP80" s="10"/>
      <c r="BQ80" s="10"/>
      <c r="BR80" s="6"/>
      <c r="BS80" s="4"/>
      <c r="BT80" s="68"/>
      <c r="BX80" s="65"/>
      <c r="CC80" s="64"/>
      <c r="CD80" s="69"/>
      <c r="CE80" s="10"/>
      <c r="CF80" s="10"/>
      <c r="CG80" s="6"/>
      <c r="CH80" s="4"/>
      <c r="CI80" s="68"/>
      <c r="CM80" s="65"/>
      <c r="CR80" s="64"/>
    </row>
    <row r="81" spans="11:96" ht="13.5" thickBot="1">
      <c r="K81" s="15"/>
      <c r="L81" s="23">
        <v>73</v>
      </c>
      <c r="V81" s="70"/>
      <c r="W81" s="71"/>
      <c r="X81" s="71"/>
      <c r="Y81" s="72"/>
      <c r="Z81" s="73"/>
      <c r="AA81" s="74"/>
      <c r="AB81" s="75"/>
      <c r="AC81" s="75"/>
      <c r="AD81" s="75"/>
      <c r="AE81" s="76"/>
      <c r="AF81" s="75"/>
      <c r="AG81" s="75"/>
      <c r="AH81" s="75"/>
      <c r="AI81" s="75"/>
      <c r="AJ81" s="77"/>
      <c r="AK81" s="70"/>
      <c r="AL81" s="71"/>
      <c r="AM81" s="71"/>
      <c r="AN81" s="72"/>
      <c r="AO81" s="73"/>
      <c r="AP81" s="74"/>
      <c r="AQ81" s="75"/>
      <c r="AR81" s="75"/>
      <c r="AS81" s="75"/>
      <c r="AT81" s="76"/>
      <c r="AU81" s="75"/>
      <c r="AV81" s="75"/>
      <c r="AW81" s="75"/>
      <c r="AX81" s="75"/>
      <c r="AY81" s="77"/>
      <c r="AZ81" s="70"/>
      <c r="BA81" s="71"/>
      <c r="BB81" s="71"/>
      <c r="BC81" s="72"/>
      <c r="BD81" s="73"/>
      <c r="BE81" s="74"/>
      <c r="BF81" s="75"/>
      <c r="BG81" s="75"/>
      <c r="BH81" s="75"/>
      <c r="BI81" s="76"/>
      <c r="BJ81" s="75"/>
      <c r="BK81" s="75"/>
      <c r="BL81" s="75"/>
      <c r="BM81" s="75"/>
      <c r="BN81" s="77"/>
      <c r="BO81" s="70"/>
      <c r="BP81" s="71"/>
      <c r="BQ81" s="71"/>
      <c r="BR81" s="72"/>
      <c r="BS81" s="73"/>
      <c r="BT81" s="74"/>
      <c r="BU81" s="75"/>
      <c r="BV81" s="75"/>
      <c r="BW81" s="75"/>
      <c r="BX81" s="76"/>
      <c r="BY81" s="75"/>
      <c r="BZ81" s="75"/>
      <c r="CA81" s="75"/>
      <c r="CB81" s="75"/>
      <c r="CC81" s="77"/>
      <c r="CD81" s="70"/>
      <c r="CE81" s="71"/>
      <c r="CF81" s="71"/>
      <c r="CG81" s="72"/>
      <c r="CH81" s="73"/>
      <c r="CI81" s="74"/>
      <c r="CJ81" s="75"/>
      <c r="CK81" s="75"/>
      <c r="CL81" s="75"/>
      <c r="CM81" s="76"/>
      <c r="CN81" s="75"/>
      <c r="CO81" s="75"/>
      <c r="CP81" s="75"/>
      <c r="CQ81" s="75"/>
      <c r="CR81" s="77"/>
    </row>
    <row r="82" spans="11:96">
      <c r="K82" s="10"/>
      <c r="L82" s="4"/>
      <c r="M82" s="6" t="s">
        <v>80</v>
      </c>
      <c r="N82" s="6" t="s">
        <v>81</v>
      </c>
      <c r="O82" s="6" t="s">
        <v>82</v>
      </c>
      <c r="P82" s="4"/>
      <c r="Q82" s="6"/>
      <c r="R82" s="4"/>
      <c r="S82" s="6"/>
      <c r="T82" s="4"/>
      <c r="U82" s="4"/>
      <c r="V82" s="4" t="s">
        <v>83</v>
      </c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6"/>
      <c r="AJ82" s="4"/>
    </row>
    <row r="83" spans="11:96">
      <c r="K83" s="10"/>
      <c r="L83" s="4"/>
      <c r="M83" s="6" t="s">
        <v>70</v>
      </c>
      <c r="N83" s="6" t="s">
        <v>72</v>
      </c>
      <c r="O83" s="6" t="s">
        <v>74</v>
      </c>
      <c r="P83" s="4"/>
      <c r="Q83" s="6" t="s">
        <v>76</v>
      </c>
      <c r="R83" s="4"/>
      <c r="S83" s="6"/>
      <c r="U83" s="4"/>
      <c r="V83" s="4" t="s">
        <v>78</v>
      </c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6"/>
      <c r="AJ83" s="4"/>
    </row>
    <row r="84" spans="11:96">
      <c r="K84" s="10"/>
      <c r="L84" s="4"/>
      <c r="M84" s="6" t="s">
        <v>71</v>
      </c>
      <c r="N84" s="6" t="s">
        <v>73</v>
      </c>
      <c r="O84" s="6" t="s">
        <v>75</v>
      </c>
      <c r="P84" s="4"/>
      <c r="Q84" s="6" t="s">
        <v>76</v>
      </c>
      <c r="R84" s="4"/>
      <c r="S84" s="6"/>
      <c r="U84" s="4"/>
      <c r="V84" s="4" t="s">
        <v>78</v>
      </c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6"/>
      <c r="AJ84" s="4"/>
    </row>
    <row r="85" spans="11:96">
      <c r="K85" s="10"/>
      <c r="L85" s="4"/>
      <c r="M85" s="6" t="s">
        <v>84</v>
      </c>
      <c r="N85" s="6"/>
      <c r="O85" s="6" t="s">
        <v>85</v>
      </c>
      <c r="P85" s="4"/>
      <c r="Q85" s="6" t="s">
        <v>77</v>
      </c>
      <c r="R85" s="4"/>
      <c r="S85" s="6"/>
      <c r="U85" s="4"/>
      <c r="V85" s="4" t="s">
        <v>79</v>
      </c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6"/>
      <c r="AJ85" s="4"/>
    </row>
    <row r="86" spans="11:96">
      <c r="K86" s="10"/>
      <c r="L86" s="4"/>
      <c r="M86" s="6" t="s">
        <v>86</v>
      </c>
      <c r="N86" s="6"/>
      <c r="O86" s="6" t="s">
        <v>87</v>
      </c>
      <c r="P86" s="4"/>
      <c r="Q86" s="6" t="s">
        <v>77</v>
      </c>
      <c r="R86" s="4"/>
      <c r="S86" s="6"/>
      <c r="U86" s="4"/>
      <c r="V86" s="4" t="s">
        <v>79</v>
      </c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6"/>
      <c r="AJ86" s="4"/>
    </row>
    <row r="87" spans="11:96">
      <c r="K87" s="10"/>
      <c r="L87" s="4"/>
      <c r="M87" s="6" t="s">
        <v>88</v>
      </c>
      <c r="N87" s="6"/>
      <c r="O87" s="6" t="s">
        <v>89</v>
      </c>
      <c r="P87" s="4"/>
      <c r="Q87" s="6" t="s">
        <v>77</v>
      </c>
      <c r="R87" s="4"/>
      <c r="S87" s="6"/>
      <c r="U87" s="4"/>
      <c r="V87" s="4" t="s">
        <v>79</v>
      </c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6"/>
      <c r="AJ87" s="4"/>
    </row>
    <row r="88" spans="11:96">
      <c r="K88" s="10"/>
      <c r="L88" s="4"/>
      <c r="M88" s="6" t="s">
        <v>90</v>
      </c>
      <c r="N88" s="6"/>
      <c r="O88" s="6" t="s">
        <v>91</v>
      </c>
      <c r="P88" s="4"/>
      <c r="Q88" s="6" t="s">
        <v>77</v>
      </c>
      <c r="R88" s="4"/>
      <c r="S88" s="6"/>
      <c r="U88" s="4"/>
      <c r="V88" s="4" t="s">
        <v>79</v>
      </c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6"/>
      <c r="AJ88" s="4"/>
    </row>
    <row r="89" spans="11:96">
      <c r="K89" s="10"/>
      <c r="L89" s="4"/>
      <c r="M89" s="6" t="s">
        <v>92</v>
      </c>
      <c r="N89" s="6"/>
      <c r="O89" s="6" t="s">
        <v>93</v>
      </c>
      <c r="P89" s="4"/>
      <c r="Q89" s="6" t="s">
        <v>77</v>
      </c>
      <c r="R89" s="4"/>
      <c r="S89" s="6"/>
      <c r="U89" s="4"/>
      <c r="V89" s="4" t="s">
        <v>79</v>
      </c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6"/>
      <c r="AJ89" s="4"/>
    </row>
    <row r="90" spans="11:96">
      <c r="K90" s="10"/>
      <c r="L90" s="4"/>
      <c r="M90" s="6" t="s">
        <v>94</v>
      </c>
      <c r="N90" s="6"/>
      <c r="O90" s="6" t="s">
        <v>95</v>
      </c>
      <c r="P90" s="4"/>
      <c r="Q90" s="6" t="s">
        <v>77</v>
      </c>
      <c r="R90" s="4"/>
      <c r="S90" s="6"/>
      <c r="U90" s="4"/>
      <c r="V90" s="4" t="s">
        <v>79</v>
      </c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6"/>
      <c r="AJ90" s="4"/>
    </row>
    <row r="91" spans="11:96">
      <c r="K91" s="10"/>
      <c r="L91" s="4"/>
      <c r="M91" s="6" t="s">
        <v>96</v>
      </c>
      <c r="N91" s="6"/>
      <c r="O91" s="6" t="s">
        <v>97</v>
      </c>
      <c r="P91" s="4"/>
      <c r="Q91" s="6" t="s">
        <v>77</v>
      </c>
      <c r="R91" s="4"/>
      <c r="S91" s="6"/>
      <c r="U91" s="4"/>
      <c r="V91" s="4" t="s">
        <v>79</v>
      </c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6"/>
      <c r="AJ91" s="4"/>
    </row>
    <row r="92" spans="11:96">
      <c r="K92" s="10"/>
      <c r="L92" s="4"/>
      <c r="M92" s="6" t="s">
        <v>98</v>
      </c>
      <c r="N92" s="6"/>
      <c r="O92" s="6" t="s">
        <v>99</v>
      </c>
      <c r="P92" s="4"/>
      <c r="Q92" s="6" t="s">
        <v>77</v>
      </c>
      <c r="R92" s="4"/>
      <c r="S92" s="6"/>
      <c r="U92" s="4"/>
      <c r="V92" s="4" t="s">
        <v>79</v>
      </c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6"/>
      <c r="AJ92" s="4"/>
    </row>
    <row r="93" spans="11:96">
      <c r="K93" s="10"/>
      <c r="L93" s="4"/>
      <c r="M93" s="6" t="s">
        <v>100</v>
      </c>
      <c r="N93" s="6"/>
      <c r="O93" s="6" t="s">
        <v>101</v>
      </c>
      <c r="P93" s="4"/>
      <c r="Q93" s="6" t="s">
        <v>77</v>
      </c>
      <c r="R93" s="4"/>
      <c r="S93" s="6"/>
      <c r="U93" s="4"/>
      <c r="V93" s="4" t="s">
        <v>79</v>
      </c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6"/>
      <c r="AJ93" s="4"/>
    </row>
    <row r="94" spans="11:96">
      <c r="K94" s="10"/>
      <c r="L94" s="4"/>
      <c r="M94" s="6" t="s">
        <v>102</v>
      </c>
      <c r="N94" s="6"/>
      <c r="O94" s="6" t="s">
        <v>103</v>
      </c>
      <c r="P94" s="4"/>
      <c r="Q94" s="6" t="s">
        <v>77</v>
      </c>
      <c r="R94" s="4"/>
      <c r="S94" s="6"/>
      <c r="U94" s="4"/>
      <c r="V94" s="4" t="s">
        <v>79</v>
      </c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6"/>
      <c r="AJ94" s="4"/>
    </row>
    <row r="95" spans="11:96">
      <c r="K95" s="10"/>
      <c r="L95" s="4"/>
      <c r="M95" s="6" t="s">
        <v>104</v>
      </c>
      <c r="N95" s="6"/>
      <c r="O95" s="6" t="s">
        <v>105</v>
      </c>
      <c r="P95" s="4"/>
      <c r="Q95" s="6" t="s">
        <v>77</v>
      </c>
      <c r="R95" s="4"/>
      <c r="S95" s="6"/>
      <c r="U95" s="4"/>
      <c r="V95" s="4" t="s">
        <v>79</v>
      </c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6"/>
      <c r="AJ95" s="4"/>
    </row>
    <row r="96" spans="11:96">
      <c r="K96" s="10"/>
      <c r="L96" s="4"/>
      <c r="M96" s="6" t="s">
        <v>106</v>
      </c>
      <c r="N96" s="6"/>
      <c r="O96" s="6" t="s">
        <v>107</v>
      </c>
      <c r="P96" s="4"/>
      <c r="Q96" s="6" t="s">
        <v>77</v>
      </c>
      <c r="R96" s="4"/>
      <c r="S96" s="6"/>
      <c r="U96" s="4"/>
      <c r="V96" s="4" t="s">
        <v>79</v>
      </c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6"/>
      <c r="AJ96" s="4"/>
    </row>
    <row r="97" spans="11:36">
      <c r="K97" s="10"/>
      <c r="L97" s="4"/>
      <c r="M97" s="6" t="s">
        <v>108</v>
      </c>
      <c r="N97" s="6"/>
      <c r="O97" s="6" t="s">
        <v>109</v>
      </c>
      <c r="P97" s="4"/>
      <c r="Q97" s="6" t="s">
        <v>77</v>
      </c>
      <c r="R97" s="4"/>
      <c r="S97" s="6"/>
      <c r="U97" s="4"/>
      <c r="V97" s="4" t="s">
        <v>79</v>
      </c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6"/>
      <c r="AJ97" s="4"/>
    </row>
    <row r="98" spans="11:36">
      <c r="K98" s="10"/>
      <c r="L98" s="4"/>
      <c r="M98" s="6" t="s">
        <v>110</v>
      </c>
      <c r="N98" s="6"/>
      <c r="O98" s="6" t="s">
        <v>111</v>
      </c>
      <c r="P98" s="4"/>
      <c r="Q98" s="6" t="s">
        <v>77</v>
      </c>
      <c r="R98" s="4"/>
      <c r="S98" s="6"/>
      <c r="U98" s="4"/>
      <c r="V98" s="4" t="s">
        <v>79</v>
      </c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6"/>
      <c r="AJ98" s="4"/>
    </row>
    <row r="99" spans="11:36">
      <c r="K99" s="10"/>
      <c r="L99" s="4"/>
      <c r="M99" s="6" t="s">
        <v>112</v>
      </c>
      <c r="N99" s="6"/>
      <c r="O99" s="6" t="s">
        <v>113</v>
      </c>
      <c r="P99" s="4"/>
      <c r="Q99" s="6" t="s">
        <v>77</v>
      </c>
      <c r="R99" s="4"/>
      <c r="S99" s="6"/>
      <c r="U99" s="4"/>
      <c r="V99" s="4" t="s">
        <v>79</v>
      </c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6"/>
      <c r="AJ99" s="4"/>
    </row>
    <row r="100" spans="11:36">
      <c r="K100" s="10"/>
      <c r="L100" s="4"/>
      <c r="M100" s="6" t="s">
        <v>114</v>
      </c>
      <c r="N100" s="6"/>
      <c r="O100" s="6" t="s">
        <v>115</v>
      </c>
      <c r="P100" s="4"/>
      <c r="Q100" s="6" t="s">
        <v>77</v>
      </c>
      <c r="R100" s="4"/>
      <c r="S100" s="6"/>
      <c r="U100" s="4"/>
      <c r="V100" s="4" t="s">
        <v>79</v>
      </c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6"/>
      <c r="AJ100" s="4"/>
    </row>
    <row r="101" spans="11:36">
      <c r="K101" s="10"/>
      <c r="L101" s="4"/>
      <c r="M101" s="6" t="s">
        <v>116</v>
      </c>
      <c r="N101" s="6"/>
      <c r="O101" s="6" t="s">
        <v>117</v>
      </c>
      <c r="P101" s="4"/>
      <c r="Q101" s="6" t="s">
        <v>77</v>
      </c>
      <c r="R101" s="4"/>
      <c r="S101" s="6"/>
      <c r="U101" s="4"/>
      <c r="V101" s="4" t="s">
        <v>79</v>
      </c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6"/>
      <c r="AJ101" s="4"/>
    </row>
    <row r="102" spans="11:36">
      <c r="K102" s="10"/>
      <c r="L102" s="4"/>
      <c r="M102" s="6" t="s">
        <v>118</v>
      </c>
      <c r="N102" s="6"/>
      <c r="O102" s="6" t="s">
        <v>119</v>
      </c>
      <c r="P102" s="4"/>
      <c r="Q102" s="6" t="s">
        <v>77</v>
      </c>
      <c r="R102" s="4"/>
      <c r="S102" s="6"/>
      <c r="U102" s="4"/>
      <c r="V102" s="4" t="s">
        <v>79</v>
      </c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6"/>
      <c r="AJ102" s="4"/>
    </row>
    <row r="103" spans="11:36">
      <c r="K103" s="10"/>
      <c r="L103" s="4"/>
      <c r="M103" s="6" t="s">
        <v>120</v>
      </c>
      <c r="N103" s="6"/>
      <c r="O103" s="6" t="s">
        <v>121</v>
      </c>
      <c r="P103" s="4"/>
      <c r="Q103" s="6" t="s">
        <v>77</v>
      </c>
      <c r="R103" s="4"/>
      <c r="S103" s="6"/>
      <c r="U103" s="4"/>
      <c r="V103" s="4" t="s">
        <v>79</v>
      </c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6"/>
      <c r="AJ103" s="4"/>
    </row>
    <row r="104" spans="11:36">
      <c r="K104" s="10"/>
      <c r="L104" s="4"/>
      <c r="M104" s="6"/>
      <c r="N104" s="6"/>
      <c r="O104" s="6"/>
      <c r="P104" s="4"/>
      <c r="Q104" s="6"/>
      <c r="R104" s="4"/>
      <c r="S104" s="6"/>
      <c r="T104" s="4"/>
      <c r="U104" s="4"/>
      <c r="V104" s="4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6"/>
      <c r="AJ104" s="4"/>
    </row>
    <row r="105" spans="11:36">
      <c r="K105" s="10"/>
      <c r="L105" s="4"/>
      <c r="M105" s="10"/>
      <c r="N105" s="6"/>
      <c r="O105" s="10"/>
      <c r="P105" s="24"/>
      <c r="Q105" s="6"/>
      <c r="R105" s="4"/>
      <c r="S105" s="6"/>
      <c r="T105" s="4"/>
      <c r="U105" s="4"/>
      <c r="V105" s="4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6"/>
      <c r="AJ105" s="4"/>
    </row>
    <row r="106" spans="11:36">
      <c r="K106" s="10"/>
      <c r="L106" s="4"/>
      <c r="M106" s="10"/>
      <c r="N106" s="6"/>
      <c r="O106" s="10"/>
      <c r="P106" s="24"/>
      <c r="Q106" s="6"/>
      <c r="R106" s="4"/>
      <c r="S106" s="6"/>
      <c r="T106" s="4"/>
      <c r="U106" s="4"/>
      <c r="V106" s="4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6"/>
      <c r="AJ106" s="4"/>
    </row>
    <row r="107" spans="11:36">
      <c r="K107" s="10"/>
      <c r="L107" s="4"/>
      <c r="M107" s="10"/>
      <c r="N107" s="6"/>
      <c r="O107" s="10"/>
      <c r="P107" s="24"/>
      <c r="Q107" s="6"/>
      <c r="R107" s="4"/>
      <c r="S107" s="6"/>
      <c r="T107" s="4"/>
      <c r="U107" s="4"/>
      <c r="V107" s="4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6"/>
      <c r="AJ107" s="4"/>
    </row>
    <row r="108" spans="11:36">
      <c r="K108" s="10"/>
      <c r="L108" s="4"/>
      <c r="M108" s="10"/>
      <c r="N108" s="6"/>
      <c r="O108" s="10"/>
      <c r="P108" s="24"/>
      <c r="Q108" s="6"/>
      <c r="R108" s="4"/>
      <c r="S108" s="6"/>
      <c r="T108" s="4"/>
      <c r="U108" s="4"/>
      <c r="V108" s="4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6"/>
      <c r="AJ108" s="4"/>
    </row>
    <row r="109" spans="11:36">
      <c r="K109" s="10"/>
      <c r="L109" s="4"/>
      <c r="M109" s="10"/>
      <c r="N109" s="6"/>
      <c r="O109" s="10"/>
      <c r="P109" s="24"/>
      <c r="Q109" s="6"/>
      <c r="R109" s="4"/>
      <c r="S109" s="6"/>
      <c r="T109" s="4"/>
      <c r="U109" s="4"/>
      <c r="V109" s="4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6"/>
      <c r="AJ109" s="4"/>
    </row>
    <row r="110" spans="11:36">
      <c r="K110" s="10"/>
      <c r="L110" s="4"/>
      <c r="M110" s="10"/>
      <c r="N110" s="6"/>
      <c r="O110" s="10"/>
      <c r="P110" s="24"/>
      <c r="Q110" s="6"/>
      <c r="R110" s="4"/>
      <c r="S110" s="6"/>
      <c r="T110" s="4"/>
      <c r="U110" s="4"/>
      <c r="V110" s="4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6"/>
      <c r="AJ110" s="4"/>
    </row>
    <row r="111" spans="11:36">
      <c r="K111" s="10"/>
      <c r="L111" s="4"/>
      <c r="M111" s="10"/>
      <c r="N111" s="6"/>
      <c r="O111" s="10"/>
      <c r="P111" s="24"/>
      <c r="Q111" s="6"/>
      <c r="R111" s="4"/>
      <c r="S111" s="6"/>
      <c r="T111" s="4"/>
      <c r="U111" s="4"/>
      <c r="V111" s="4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6"/>
      <c r="AJ111" s="4"/>
    </row>
    <row r="112" spans="11:36">
      <c r="K112" s="10"/>
      <c r="L112" s="4"/>
      <c r="M112" s="10"/>
      <c r="N112" s="6"/>
      <c r="O112" s="10"/>
      <c r="P112" s="24"/>
      <c r="Q112" s="6"/>
      <c r="R112" s="4"/>
      <c r="S112" s="6"/>
      <c r="T112" s="4"/>
      <c r="U112" s="4"/>
      <c r="V112" s="4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6"/>
      <c r="AJ112" s="4"/>
    </row>
    <row r="113" spans="11:36">
      <c r="K113" s="10"/>
      <c r="L113" s="4"/>
      <c r="M113" s="10"/>
      <c r="N113" s="6"/>
      <c r="O113" s="10"/>
      <c r="P113" s="24"/>
      <c r="Q113" s="6"/>
      <c r="R113" s="4"/>
      <c r="S113" s="6"/>
      <c r="T113" s="4"/>
      <c r="U113" s="4"/>
      <c r="V113" s="4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6"/>
      <c r="AJ113" s="4"/>
    </row>
    <row r="114" spans="11:36">
      <c r="K114" s="10"/>
      <c r="L114" s="4"/>
      <c r="M114" s="10"/>
      <c r="N114" s="6"/>
      <c r="O114" s="10"/>
      <c r="P114" s="24"/>
      <c r="Q114" s="6"/>
      <c r="R114" s="4"/>
      <c r="S114" s="6"/>
      <c r="T114" s="4"/>
      <c r="U114" s="4"/>
      <c r="V114" s="4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6"/>
      <c r="AJ114" s="4"/>
    </row>
    <row r="115" spans="11:36">
      <c r="K115" s="10"/>
      <c r="L115" s="4"/>
      <c r="M115" s="10"/>
      <c r="N115" s="6"/>
      <c r="O115" s="10"/>
      <c r="P115" s="24"/>
      <c r="Q115" s="6"/>
      <c r="R115" s="4"/>
      <c r="S115" s="6"/>
      <c r="T115" s="4"/>
      <c r="U115" s="4"/>
      <c r="V115" s="4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6"/>
      <c r="AJ115" s="4"/>
    </row>
    <row r="116" spans="11:36">
      <c r="K116" s="10"/>
      <c r="L116" s="4"/>
      <c r="M116" s="10"/>
      <c r="N116" s="6"/>
      <c r="O116" s="10"/>
      <c r="P116" s="24"/>
      <c r="Q116" s="6"/>
      <c r="R116" s="4"/>
      <c r="S116" s="6"/>
      <c r="T116" s="4"/>
      <c r="U116" s="4"/>
      <c r="V116" s="4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6"/>
      <c r="AJ116" s="4"/>
    </row>
    <row r="117" spans="11:36">
      <c r="K117" s="10"/>
      <c r="L117" s="4"/>
      <c r="M117" s="10"/>
      <c r="N117" s="6"/>
      <c r="O117" s="10"/>
      <c r="P117" s="24"/>
      <c r="Q117" s="6"/>
      <c r="R117" s="4"/>
      <c r="S117" s="6"/>
      <c r="T117" s="4"/>
      <c r="U117" s="4"/>
      <c r="V117" s="4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6"/>
      <c r="AJ117" s="4"/>
    </row>
    <row r="118" spans="11:36">
      <c r="K118" s="10"/>
      <c r="L118" s="4"/>
      <c r="M118" s="10"/>
      <c r="N118" s="6"/>
      <c r="O118" s="10"/>
      <c r="P118" s="24"/>
      <c r="Q118" s="6"/>
      <c r="R118" s="4"/>
      <c r="S118" s="6"/>
      <c r="T118" s="4"/>
      <c r="U118" s="4"/>
      <c r="V118" s="4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6"/>
      <c r="AJ118" s="4"/>
    </row>
    <row r="119" spans="11:36">
      <c r="K119" s="10"/>
      <c r="L119" s="4"/>
      <c r="M119" s="10"/>
      <c r="N119" s="6"/>
      <c r="O119" s="10"/>
      <c r="P119" s="24"/>
      <c r="Q119" s="6"/>
      <c r="R119" s="4"/>
      <c r="S119" s="6"/>
      <c r="T119" s="4"/>
      <c r="U119" s="4"/>
      <c r="V119" s="4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6"/>
      <c r="AJ119" s="4"/>
    </row>
    <row r="120" spans="11:36">
      <c r="K120" s="10"/>
      <c r="L120" s="4"/>
      <c r="M120" s="10"/>
      <c r="N120" s="6"/>
      <c r="O120" s="10"/>
      <c r="P120" s="24"/>
      <c r="Q120" s="6"/>
      <c r="R120" s="4"/>
      <c r="S120" s="6"/>
      <c r="T120" s="4"/>
      <c r="U120" s="4"/>
      <c r="V120" s="4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6"/>
      <c r="AJ120" s="4"/>
    </row>
    <row r="121" spans="11:36">
      <c r="K121" s="10"/>
      <c r="L121" s="4"/>
      <c r="M121" s="10"/>
      <c r="N121" s="6"/>
      <c r="O121" s="10"/>
      <c r="P121" s="24"/>
      <c r="Q121" s="6"/>
      <c r="R121" s="4"/>
      <c r="S121" s="6"/>
      <c r="T121" s="4"/>
      <c r="U121" s="4"/>
      <c r="V121" s="4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6"/>
      <c r="AJ121" s="4"/>
    </row>
    <row r="122" spans="11:36">
      <c r="K122" s="10"/>
      <c r="L122" s="4"/>
      <c r="M122" s="10"/>
      <c r="N122" s="6"/>
      <c r="O122" s="10"/>
      <c r="P122" s="24"/>
      <c r="Q122" s="6"/>
      <c r="R122" s="4"/>
      <c r="S122" s="6"/>
      <c r="T122" s="4"/>
      <c r="U122" s="4"/>
      <c r="V122" s="4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6"/>
      <c r="AJ122" s="4"/>
    </row>
    <row r="123" spans="11:36">
      <c r="K123" s="10"/>
      <c r="L123" s="4"/>
      <c r="M123" s="10"/>
      <c r="N123" s="6"/>
      <c r="O123" s="10"/>
      <c r="P123" s="24"/>
      <c r="Q123" s="6"/>
      <c r="R123" s="4"/>
      <c r="S123" s="6"/>
      <c r="T123" s="4"/>
      <c r="U123" s="4"/>
      <c r="V123" s="4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6"/>
      <c r="AJ123" s="4"/>
    </row>
    <row r="124" spans="11:36">
      <c r="K124" s="10"/>
      <c r="L124" s="4"/>
      <c r="M124" s="10"/>
      <c r="N124" s="6"/>
      <c r="O124" s="10"/>
      <c r="P124" s="24"/>
      <c r="Q124" s="6"/>
      <c r="R124" s="4"/>
      <c r="S124" s="6"/>
      <c r="T124" s="4"/>
      <c r="U124" s="4"/>
      <c r="V124" s="4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6"/>
      <c r="AJ124" s="4"/>
    </row>
    <row r="125" spans="11:36">
      <c r="K125" s="10"/>
      <c r="L125" s="4"/>
      <c r="M125" s="10"/>
      <c r="N125" s="6"/>
      <c r="O125" s="10"/>
      <c r="P125" s="24"/>
      <c r="Q125" s="6"/>
      <c r="R125" s="4"/>
      <c r="S125" s="6"/>
      <c r="T125" s="4"/>
      <c r="U125" s="4"/>
      <c r="V125" s="4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6"/>
      <c r="AJ125" s="4"/>
    </row>
    <row r="126" spans="11:36">
      <c r="K126" s="10"/>
      <c r="L126" s="4"/>
      <c r="M126" s="10"/>
      <c r="N126" s="6"/>
      <c r="O126" s="10"/>
      <c r="P126" s="24"/>
      <c r="Q126" s="6"/>
      <c r="R126" s="4"/>
      <c r="S126" s="6"/>
      <c r="T126" s="4"/>
      <c r="U126" s="4"/>
      <c r="V126" s="4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6"/>
      <c r="AJ126" s="4"/>
    </row>
    <row r="127" spans="11:36">
      <c r="K127" s="10"/>
      <c r="L127" s="4"/>
      <c r="M127" s="10"/>
      <c r="N127" s="6"/>
      <c r="O127" s="10"/>
      <c r="P127" s="24"/>
      <c r="Q127" s="6"/>
      <c r="R127" s="4"/>
      <c r="S127" s="6"/>
      <c r="T127" s="4"/>
      <c r="U127" s="4"/>
      <c r="V127" s="4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6"/>
      <c r="AJ127" s="4"/>
    </row>
    <row r="128" spans="11:36">
      <c r="K128" s="10"/>
      <c r="L128" s="4"/>
      <c r="M128" s="10"/>
      <c r="N128" s="6"/>
      <c r="O128" s="10"/>
      <c r="P128" s="24"/>
      <c r="Q128" s="6"/>
      <c r="R128" s="4"/>
      <c r="S128" s="6"/>
      <c r="T128" s="4"/>
      <c r="U128" s="4"/>
      <c r="V128" s="4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6"/>
      <c r="AJ128" s="4"/>
    </row>
    <row r="129" spans="11:36">
      <c r="K129" s="10"/>
      <c r="L129" s="4"/>
      <c r="M129" s="10"/>
      <c r="N129" s="6"/>
      <c r="O129" s="10"/>
      <c r="P129" s="24"/>
      <c r="Q129" s="6"/>
      <c r="R129" s="4"/>
      <c r="S129" s="6"/>
      <c r="T129" s="4"/>
      <c r="U129" s="4"/>
      <c r="V129" s="4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6"/>
      <c r="AJ129" s="4"/>
    </row>
    <row r="130" spans="11:36">
      <c r="K130" s="10"/>
      <c r="L130" s="4"/>
      <c r="M130" s="10"/>
      <c r="N130" s="6"/>
      <c r="O130" s="10"/>
      <c r="P130" s="24"/>
      <c r="Q130" s="6"/>
      <c r="R130" s="4"/>
      <c r="S130" s="6"/>
      <c r="T130" s="4"/>
      <c r="U130" s="4"/>
      <c r="V130" s="4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6"/>
      <c r="AJ130" s="4"/>
    </row>
    <row r="131" spans="11:36">
      <c r="K131" s="10"/>
      <c r="L131" s="4"/>
      <c r="M131" s="10"/>
      <c r="N131" s="6"/>
      <c r="O131" s="10"/>
      <c r="P131" s="24"/>
      <c r="Q131" s="6"/>
      <c r="R131" s="4"/>
      <c r="S131" s="6"/>
      <c r="T131" s="4"/>
      <c r="U131" s="4"/>
      <c r="V131" s="4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6"/>
      <c r="AJ131" s="4"/>
    </row>
    <row r="132" spans="11:36">
      <c r="K132" s="10"/>
      <c r="L132" s="4"/>
      <c r="M132" s="10"/>
      <c r="N132" s="6"/>
      <c r="O132" s="10"/>
      <c r="P132" s="24"/>
      <c r="Q132" s="6"/>
      <c r="R132" s="4"/>
      <c r="S132" s="6"/>
      <c r="T132" s="4"/>
      <c r="U132" s="4"/>
      <c r="V132" s="4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6"/>
      <c r="AJ132" s="4"/>
    </row>
    <row r="133" spans="11:36">
      <c r="K133" s="10"/>
      <c r="L133" s="4"/>
      <c r="M133" s="10"/>
      <c r="N133" s="6"/>
      <c r="O133" s="10"/>
      <c r="P133" s="24"/>
      <c r="Q133" s="6"/>
      <c r="R133" s="4"/>
      <c r="S133" s="6"/>
      <c r="T133" s="4"/>
      <c r="U133" s="4"/>
      <c r="V133" s="4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6"/>
      <c r="AJ133" s="4"/>
    </row>
    <row r="134" spans="11:36">
      <c r="K134" s="10"/>
      <c r="L134" s="4"/>
      <c r="M134" s="10"/>
      <c r="N134" s="6"/>
      <c r="O134" s="10"/>
      <c r="P134" s="24"/>
      <c r="Q134" s="6"/>
      <c r="R134" s="4"/>
      <c r="S134" s="6"/>
      <c r="T134" s="4"/>
      <c r="U134" s="4"/>
      <c r="V134" s="4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6"/>
      <c r="AJ134" s="4"/>
    </row>
    <row r="135" spans="11:36">
      <c r="K135" s="10"/>
      <c r="L135" s="4"/>
      <c r="M135" s="10"/>
      <c r="N135" s="6"/>
      <c r="O135" s="10"/>
      <c r="P135" s="24"/>
      <c r="Q135" s="6"/>
      <c r="R135" s="4"/>
      <c r="S135" s="6"/>
      <c r="T135" s="4"/>
      <c r="U135" s="4"/>
      <c r="V135" s="4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6"/>
      <c r="AJ135" s="4"/>
    </row>
    <row r="136" spans="11:36">
      <c r="K136" s="10"/>
      <c r="L136" s="4"/>
      <c r="M136" s="10"/>
      <c r="N136" s="6"/>
      <c r="O136" s="10"/>
      <c r="P136" s="24"/>
      <c r="Q136" s="6"/>
      <c r="R136" s="4"/>
      <c r="S136" s="6"/>
      <c r="T136" s="4"/>
      <c r="U136" s="4"/>
      <c r="V136" s="4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6"/>
      <c r="AJ136" s="4"/>
    </row>
    <row r="137" spans="11:36">
      <c r="K137" s="10"/>
      <c r="L137" s="4"/>
      <c r="M137" s="10"/>
      <c r="N137" s="6"/>
      <c r="O137" s="10"/>
      <c r="P137" s="24"/>
      <c r="Q137" s="6"/>
      <c r="R137" s="4"/>
      <c r="S137" s="6"/>
      <c r="T137" s="4"/>
      <c r="U137" s="4"/>
      <c r="V137" s="4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6"/>
      <c r="AJ137" s="4"/>
    </row>
    <row r="138" spans="11:36">
      <c r="K138" s="10"/>
      <c r="L138" s="4"/>
      <c r="M138" s="10"/>
      <c r="N138" s="6"/>
      <c r="O138" s="10"/>
      <c r="P138" s="24"/>
      <c r="Q138" s="6"/>
      <c r="R138" s="4"/>
      <c r="S138" s="6"/>
      <c r="T138" s="4"/>
      <c r="U138" s="4"/>
      <c r="V138" s="4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6"/>
      <c r="AJ138" s="4"/>
    </row>
    <row r="139" spans="11:36">
      <c r="K139" s="10"/>
      <c r="L139" s="4"/>
      <c r="M139" s="10"/>
      <c r="N139" s="6"/>
      <c r="O139" s="10"/>
      <c r="P139" s="24"/>
      <c r="Q139" s="6"/>
      <c r="R139" s="4"/>
      <c r="S139" s="6"/>
      <c r="T139" s="4"/>
      <c r="U139" s="4"/>
      <c r="V139" s="4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6"/>
      <c r="AJ139" s="4"/>
    </row>
    <row r="140" spans="11:36">
      <c r="K140" s="10"/>
      <c r="L140" s="4"/>
      <c r="M140" s="10"/>
      <c r="N140" s="6"/>
      <c r="O140" s="10"/>
      <c r="P140" s="24"/>
      <c r="Q140" s="6"/>
      <c r="R140" s="4"/>
      <c r="S140" s="6"/>
      <c r="T140" s="4"/>
      <c r="U140" s="4"/>
      <c r="V140" s="4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6"/>
      <c r="AJ140" s="4"/>
    </row>
    <row r="141" spans="11:36">
      <c r="K141" s="10"/>
      <c r="L141" s="4"/>
      <c r="M141" s="10"/>
      <c r="N141" s="6"/>
      <c r="O141" s="10"/>
      <c r="P141" s="24"/>
      <c r="Q141" s="6"/>
      <c r="R141" s="4"/>
      <c r="S141" s="6"/>
      <c r="T141" s="4"/>
      <c r="U141" s="4"/>
      <c r="V141" s="4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6"/>
      <c r="AJ141" s="4"/>
    </row>
    <row r="142" spans="11:36">
      <c r="K142" s="10"/>
      <c r="L142" s="4"/>
      <c r="M142" s="10"/>
      <c r="N142" s="6"/>
      <c r="O142" s="10"/>
      <c r="P142" s="24"/>
      <c r="Q142" s="6"/>
      <c r="R142" s="4"/>
      <c r="S142" s="6"/>
      <c r="T142" s="4"/>
      <c r="U142" s="4"/>
      <c r="V142" s="4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6"/>
      <c r="AJ142" s="4"/>
    </row>
    <row r="143" spans="11:36">
      <c r="K143" s="10"/>
      <c r="L143" s="4"/>
      <c r="M143" s="10"/>
      <c r="N143" s="6"/>
      <c r="O143" s="10"/>
      <c r="P143" s="24"/>
      <c r="Q143" s="6"/>
      <c r="R143" s="4"/>
      <c r="S143" s="6"/>
      <c r="T143" s="4"/>
      <c r="U143" s="4"/>
      <c r="V143" s="4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6"/>
      <c r="AJ143" s="4"/>
    </row>
    <row r="144" spans="11:36">
      <c r="K144" s="10"/>
      <c r="L144" s="4"/>
      <c r="M144" s="10"/>
      <c r="N144" s="6"/>
      <c r="O144" s="10"/>
      <c r="P144" s="24"/>
      <c r="Q144" s="6"/>
      <c r="R144" s="4"/>
      <c r="S144" s="6"/>
      <c r="T144" s="4"/>
      <c r="U144" s="4"/>
      <c r="V144" s="4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6"/>
      <c r="AJ144" s="4"/>
    </row>
    <row r="145" spans="11:36">
      <c r="K145" s="10"/>
      <c r="L145" s="4"/>
      <c r="M145" s="10"/>
      <c r="N145" s="6"/>
      <c r="O145" s="10"/>
      <c r="P145" s="24"/>
      <c r="Q145" s="6"/>
      <c r="R145" s="4"/>
      <c r="S145" s="6"/>
      <c r="T145" s="4"/>
      <c r="U145" s="4"/>
      <c r="V145" s="4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6"/>
      <c r="AJ145" s="4"/>
    </row>
    <row r="146" spans="11:36">
      <c r="K146" s="10"/>
      <c r="L146" s="4"/>
      <c r="M146" s="10"/>
      <c r="N146" s="6"/>
      <c r="O146" s="10"/>
      <c r="P146" s="24"/>
      <c r="Q146" s="6"/>
      <c r="R146" s="4"/>
      <c r="S146" s="6"/>
      <c r="T146" s="4"/>
      <c r="U146" s="4"/>
      <c r="V146" s="4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6"/>
      <c r="AJ146" s="4"/>
    </row>
    <row r="147" spans="11:36">
      <c r="K147" s="10"/>
      <c r="L147" s="4"/>
      <c r="M147" s="10"/>
      <c r="N147" s="6"/>
      <c r="O147" s="10"/>
      <c r="P147" s="24"/>
      <c r="Q147" s="6"/>
      <c r="R147" s="4"/>
      <c r="S147" s="6"/>
      <c r="T147" s="4"/>
      <c r="U147" s="4"/>
      <c r="V147" s="4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6"/>
      <c r="AJ147" s="4"/>
    </row>
    <row r="148" spans="11:36">
      <c r="K148" s="10"/>
      <c r="L148" s="4"/>
      <c r="M148" s="10"/>
      <c r="N148" s="6"/>
      <c r="O148" s="10"/>
      <c r="P148" s="24"/>
      <c r="Q148" s="6"/>
      <c r="R148" s="4"/>
      <c r="S148" s="6"/>
      <c r="T148" s="4"/>
      <c r="U148" s="4"/>
      <c r="V148" s="4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6"/>
      <c r="AJ148" s="4"/>
    </row>
    <row r="149" spans="11:36">
      <c r="K149" s="10"/>
      <c r="L149" s="4"/>
      <c r="M149" s="10"/>
      <c r="N149" s="6"/>
      <c r="O149" s="10"/>
      <c r="P149" s="24"/>
      <c r="Q149" s="6"/>
      <c r="R149" s="4"/>
      <c r="S149" s="6"/>
      <c r="T149" s="4"/>
      <c r="U149" s="4"/>
      <c r="V149" s="4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6"/>
      <c r="AJ149" s="4"/>
    </row>
    <row r="150" spans="11:36">
      <c r="K150" s="10"/>
      <c r="L150" s="4"/>
      <c r="M150" s="10"/>
      <c r="N150" s="6"/>
      <c r="O150" s="10"/>
      <c r="P150" s="24"/>
      <c r="Q150" s="6"/>
      <c r="R150" s="4"/>
      <c r="S150" s="6"/>
      <c r="T150" s="4"/>
      <c r="U150" s="4"/>
      <c r="V150" s="4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6"/>
      <c r="AJ150" s="4"/>
    </row>
    <row r="151" spans="11:36">
      <c r="K151" s="10"/>
      <c r="L151" s="4"/>
      <c r="M151" s="10"/>
      <c r="N151" s="6"/>
      <c r="O151" s="10"/>
      <c r="P151" s="24"/>
      <c r="Q151" s="6"/>
      <c r="R151" s="4"/>
      <c r="S151" s="6"/>
      <c r="T151" s="4"/>
      <c r="U151" s="4"/>
      <c r="V151" s="4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6"/>
      <c r="AJ151" s="4"/>
    </row>
    <row r="152" spans="11:36">
      <c r="K152" s="10"/>
      <c r="L152" s="4"/>
      <c r="M152" s="10"/>
      <c r="N152" s="6"/>
      <c r="O152" s="10"/>
      <c r="P152" s="24"/>
      <c r="Q152" s="6"/>
      <c r="R152" s="4"/>
      <c r="S152" s="6"/>
      <c r="T152" s="4"/>
      <c r="U152" s="4"/>
      <c r="V152" s="4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6"/>
      <c r="AJ152" s="4"/>
    </row>
    <row r="153" spans="11:36">
      <c r="K153" s="10"/>
      <c r="L153" s="4"/>
      <c r="M153" s="10"/>
      <c r="N153" s="6"/>
      <c r="O153" s="10"/>
      <c r="P153" s="24"/>
      <c r="Q153" s="6"/>
      <c r="R153" s="4"/>
      <c r="S153" s="6"/>
      <c r="T153" s="4"/>
      <c r="U153" s="4"/>
      <c r="V153" s="4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6"/>
      <c r="AJ153" s="4"/>
    </row>
    <row r="154" spans="11:36">
      <c r="K154" s="10"/>
      <c r="L154" s="4"/>
      <c r="M154" s="10"/>
      <c r="N154" s="6"/>
      <c r="O154" s="10"/>
      <c r="P154" s="24"/>
      <c r="Q154" s="6"/>
      <c r="R154" s="4"/>
      <c r="S154" s="6"/>
      <c r="T154" s="4"/>
      <c r="U154" s="4"/>
      <c r="V154" s="4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6"/>
      <c r="AJ154" s="4"/>
    </row>
    <row r="155" spans="11:36">
      <c r="K155" s="10"/>
      <c r="L155" s="4"/>
      <c r="M155" s="10"/>
      <c r="N155" s="6"/>
      <c r="O155" s="10"/>
      <c r="P155" s="24"/>
      <c r="Q155" s="6"/>
      <c r="R155" s="4"/>
      <c r="S155" s="6"/>
      <c r="T155" s="4"/>
      <c r="U155" s="4"/>
      <c r="V155" s="4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6"/>
      <c r="AJ155" s="4"/>
    </row>
    <row r="156" spans="11:36">
      <c r="K156" s="10"/>
      <c r="L156" s="4"/>
      <c r="M156" s="10"/>
      <c r="N156" s="6"/>
      <c r="O156" s="10"/>
      <c r="P156" s="24"/>
      <c r="Q156" s="6"/>
      <c r="R156" s="4"/>
      <c r="S156" s="6"/>
      <c r="T156" s="4"/>
      <c r="U156" s="4"/>
      <c r="V156" s="4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6"/>
      <c r="AJ156" s="4"/>
    </row>
    <row r="157" spans="11:36">
      <c r="K157" s="10"/>
      <c r="L157" s="4"/>
      <c r="M157" s="10"/>
      <c r="N157" s="6"/>
      <c r="O157" s="10"/>
      <c r="P157" s="24"/>
      <c r="Q157" s="6"/>
      <c r="R157" s="4"/>
      <c r="S157" s="6"/>
      <c r="T157" s="4"/>
      <c r="U157" s="4"/>
      <c r="V157" s="4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6"/>
      <c r="AJ157" s="4"/>
    </row>
    <row r="158" spans="11:36">
      <c r="K158" s="10"/>
      <c r="L158" s="4"/>
      <c r="M158" s="10"/>
      <c r="N158" s="6"/>
      <c r="O158" s="10"/>
      <c r="P158" s="24"/>
      <c r="Q158" s="6"/>
      <c r="R158" s="4"/>
      <c r="S158" s="6"/>
      <c r="T158" s="4"/>
      <c r="U158" s="4"/>
      <c r="V158" s="4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6"/>
      <c r="AJ158" s="4"/>
    </row>
    <row r="159" spans="11:36">
      <c r="K159" s="10"/>
      <c r="L159" s="4"/>
      <c r="M159" s="10"/>
      <c r="N159" s="6"/>
      <c r="O159" s="10"/>
      <c r="P159" s="24"/>
      <c r="Q159" s="6"/>
      <c r="R159" s="4"/>
      <c r="S159" s="6"/>
      <c r="T159" s="4"/>
      <c r="U159" s="4"/>
      <c r="V159" s="4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6"/>
      <c r="AJ159" s="4"/>
    </row>
    <row r="160" spans="11:36">
      <c r="K160" s="10"/>
      <c r="L160" s="4"/>
      <c r="M160" s="10"/>
      <c r="N160" s="6"/>
      <c r="O160" s="10"/>
      <c r="P160" s="24"/>
      <c r="Q160" s="6"/>
      <c r="R160" s="4"/>
      <c r="S160" s="6"/>
      <c r="T160" s="4"/>
      <c r="U160" s="4"/>
      <c r="V160" s="4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6"/>
      <c r="AJ160" s="4"/>
    </row>
    <row r="161" spans="9:36">
      <c r="K161" s="10"/>
      <c r="L161" s="4"/>
      <c r="M161" s="10"/>
      <c r="N161" s="6"/>
      <c r="O161" s="10"/>
      <c r="P161" s="24"/>
      <c r="Q161" s="6"/>
      <c r="R161" s="4"/>
      <c r="S161" s="6"/>
      <c r="T161" s="4"/>
      <c r="U161" s="4"/>
      <c r="V161" s="4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6"/>
      <c r="AJ161" s="4"/>
    </row>
    <row r="162" spans="9:36">
      <c r="K162" s="10"/>
      <c r="L162" s="4"/>
      <c r="M162" s="10"/>
      <c r="N162" s="10"/>
      <c r="O162" s="10"/>
      <c r="P162" s="24"/>
      <c r="Q162" s="6"/>
      <c r="R162" s="4"/>
      <c r="S162" s="6"/>
      <c r="T162" s="4"/>
      <c r="U162" s="4"/>
      <c r="V162" s="4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6"/>
      <c r="AJ162" s="4"/>
    </row>
    <row r="163" spans="9:36">
      <c r="K163" s="10"/>
      <c r="L163" s="4"/>
      <c r="M163" s="10"/>
      <c r="N163" s="10"/>
      <c r="O163" s="10"/>
      <c r="P163" s="24"/>
      <c r="Q163" s="6"/>
      <c r="R163" s="4"/>
      <c r="S163" s="6"/>
      <c r="T163" s="4"/>
      <c r="U163" s="4"/>
      <c r="V163" s="4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6"/>
      <c r="AJ163" s="4"/>
    </row>
    <row r="164" spans="9:36">
      <c r="K164" s="10"/>
      <c r="L164" s="4"/>
      <c r="M164" s="10"/>
      <c r="N164" s="10"/>
      <c r="O164" s="10"/>
      <c r="P164" s="24"/>
      <c r="Q164" s="6"/>
      <c r="R164" s="4"/>
      <c r="S164" s="6"/>
      <c r="T164" s="4"/>
      <c r="U164" s="4"/>
      <c r="V164" s="4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6"/>
      <c r="AJ164" s="4"/>
    </row>
    <row r="165" spans="9:36">
      <c r="K165" s="10"/>
      <c r="L165" s="4"/>
      <c r="M165" s="10"/>
      <c r="N165" s="10"/>
      <c r="O165" s="10"/>
      <c r="P165" s="24"/>
      <c r="Q165" s="6"/>
      <c r="R165" s="4"/>
      <c r="S165" s="6"/>
      <c r="T165" s="4"/>
      <c r="U165" s="4"/>
      <c r="V165" s="4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6"/>
      <c r="AJ165" s="4"/>
    </row>
    <row r="166" spans="9:36">
      <c r="K166" s="10"/>
      <c r="L166" s="4"/>
      <c r="M166" s="10"/>
      <c r="N166" s="10"/>
      <c r="O166" s="10"/>
      <c r="P166" s="24"/>
      <c r="Q166" s="6"/>
      <c r="R166" s="4"/>
      <c r="S166" s="6"/>
      <c r="T166" s="4"/>
      <c r="U166" s="4"/>
      <c r="V166" s="4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6"/>
      <c r="AJ166" s="4"/>
    </row>
    <row r="167" spans="9:36">
      <c r="K167" s="10"/>
      <c r="L167" s="4"/>
      <c r="M167" s="10"/>
      <c r="N167" s="10"/>
      <c r="O167" s="10"/>
      <c r="P167" s="24"/>
      <c r="Q167" s="6"/>
      <c r="R167" s="4"/>
      <c r="S167" s="6"/>
      <c r="T167" s="4"/>
      <c r="U167" s="4"/>
      <c r="V167" s="4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6"/>
      <c r="AJ167" s="4"/>
    </row>
    <row r="168" spans="9:36">
      <c r="K168" s="10"/>
      <c r="L168" s="4"/>
      <c r="M168" s="10"/>
      <c r="N168" s="10"/>
      <c r="O168" s="10"/>
      <c r="P168" s="24"/>
      <c r="Q168" s="6"/>
      <c r="R168" s="4"/>
      <c r="S168" s="6"/>
      <c r="T168" s="4"/>
      <c r="U168" s="4"/>
      <c r="V168" s="4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6"/>
      <c r="AJ168" s="4"/>
    </row>
    <row r="169" spans="9:36">
      <c r="K169" s="10"/>
      <c r="L169" s="4"/>
      <c r="M169" s="10"/>
      <c r="N169" s="10"/>
      <c r="O169" s="10"/>
      <c r="P169" s="24"/>
      <c r="Q169" s="6"/>
      <c r="R169" s="4"/>
      <c r="S169" s="6"/>
      <c r="T169" s="4"/>
      <c r="U169" s="4"/>
      <c r="V169" s="4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6"/>
      <c r="AJ169" s="4"/>
    </row>
    <row r="170" spans="9:36">
      <c r="K170" s="10"/>
      <c r="L170" s="4"/>
      <c r="M170" s="10"/>
      <c r="N170" s="10"/>
      <c r="O170" s="10"/>
      <c r="P170" s="24"/>
      <c r="Q170" s="6"/>
      <c r="R170" s="4"/>
      <c r="S170" s="6"/>
      <c r="T170" s="4"/>
      <c r="U170" s="4"/>
      <c r="V170" s="4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6"/>
      <c r="AJ170" s="4"/>
    </row>
    <row r="171" spans="9:36">
      <c r="K171" s="10"/>
      <c r="L171" s="4"/>
      <c r="M171" s="10"/>
      <c r="N171" s="10"/>
      <c r="O171" s="10"/>
      <c r="P171" s="24"/>
      <c r="Q171" s="6"/>
      <c r="R171" s="4"/>
      <c r="S171" s="6"/>
      <c r="T171" s="4"/>
      <c r="U171" s="4"/>
      <c r="V171" s="4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6"/>
      <c r="AJ171" s="4"/>
    </row>
    <row r="172" spans="9:36">
      <c r="K172" s="10"/>
      <c r="L172" s="4"/>
      <c r="M172" s="10"/>
      <c r="N172" s="10"/>
      <c r="O172" s="10"/>
      <c r="P172" s="24"/>
      <c r="Q172" s="6"/>
      <c r="R172" s="4"/>
      <c r="S172" s="6"/>
      <c r="T172" s="4"/>
      <c r="U172" s="4"/>
      <c r="V172" s="4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6"/>
      <c r="AJ172" s="4"/>
    </row>
    <row r="173" spans="9:36">
      <c r="K173" s="10"/>
      <c r="L173" s="4"/>
      <c r="M173" s="10"/>
      <c r="N173" s="10"/>
      <c r="O173" s="10"/>
      <c r="P173" s="24"/>
      <c r="Q173" s="6"/>
      <c r="R173" s="4"/>
      <c r="S173" s="6"/>
      <c r="T173" s="4"/>
      <c r="U173" s="4"/>
      <c r="V173" s="4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6"/>
      <c r="AJ173" s="4"/>
    </row>
    <row r="174" spans="9:36">
      <c r="K174" s="10"/>
      <c r="L174" s="4"/>
      <c r="M174" s="10"/>
      <c r="N174" s="10"/>
      <c r="O174" s="10"/>
      <c r="P174" s="24"/>
      <c r="Q174" s="6"/>
      <c r="R174" s="4"/>
      <c r="S174" s="6"/>
      <c r="T174" s="4"/>
      <c r="U174" s="4"/>
      <c r="V174" s="4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6"/>
      <c r="AJ174" s="4"/>
    </row>
    <row r="175" spans="9:36">
      <c r="K175" s="10"/>
      <c r="L175" s="4"/>
      <c r="M175" s="10"/>
      <c r="N175" s="10"/>
      <c r="O175" s="10"/>
      <c r="P175" s="24"/>
      <c r="Q175" s="6"/>
      <c r="R175" s="4"/>
      <c r="S175" s="6"/>
      <c r="T175" s="4"/>
      <c r="U175" s="4"/>
      <c r="V175" s="4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6"/>
      <c r="AJ175" s="4"/>
    </row>
    <row r="176" spans="9:36">
      <c r="I176" s="9"/>
      <c r="K176" s="10"/>
      <c r="L176" s="4"/>
      <c r="M176" s="10"/>
      <c r="N176" s="10"/>
      <c r="O176" s="10"/>
      <c r="P176" s="24"/>
      <c r="Q176" s="6"/>
      <c r="R176" s="4"/>
      <c r="S176" s="6"/>
      <c r="T176" s="4"/>
      <c r="U176" s="4"/>
      <c r="V176" s="4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6"/>
      <c r="AJ176" s="4"/>
    </row>
    <row r="177" spans="9:36">
      <c r="I177" s="9"/>
      <c r="K177" s="10"/>
      <c r="L177" s="4"/>
      <c r="M177" s="10"/>
      <c r="N177" s="10"/>
      <c r="O177" s="10"/>
      <c r="P177" s="24"/>
      <c r="Q177" s="6"/>
      <c r="R177" s="4"/>
      <c r="S177" s="6"/>
      <c r="T177" s="4"/>
      <c r="U177" s="4"/>
      <c r="V177" s="4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6"/>
      <c r="AJ177" s="10"/>
    </row>
    <row r="178" spans="9:36">
      <c r="K178" s="10"/>
      <c r="L178" s="4"/>
      <c r="M178" s="10"/>
      <c r="N178" s="10"/>
      <c r="O178" s="10"/>
      <c r="P178" s="24"/>
      <c r="Q178" s="6"/>
      <c r="R178" s="4"/>
      <c r="S178" s="6"/>
      <c r="T178" s="4"/>
      <c r="U178" s="4"/>
      <c r="V178" s="4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6"/>
      <c r="AJ178" s="10"/>
    </row>
    <row r="179" spans="9:36">
      <c r="K179" s="10"/>
      <c r="L179" s="4"/>
      <c r="M179" s="10"/>
      <c r="N179" s="10"/>
      <c r="O179" s="10"/>
      <c r="P179" s="24"/>
      <c r="Q179" s="6"/>
      <c r="R179" s="4"/>
      <c r="S179" s="6"/>
      <c r="T179" s="4"/>
      <c r="U179" s="4"/>
      <c r="V179" s="4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6"/>
      <c r="AJ179" s="10"/>
    </row>
    <row r="180" spans="9:36">
      <c r="K180" s="10"/>
      <c r="L180" s="4"/>
      <c r="M180" s="10"/>
      <c r="N180" s="10"/>
      <c r="O180" s="10"/>
      <c r="P180" s="24"/>
      <c r="Q180" s="6"/>
      <c r="R180" s="4"/>
      <c r="S180" s="6"/>
      <c r="T180" s="4"/>
      <c r="U180" s="4"/>
      <c r="V180" s="4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6"/>
      <c r="AJ180" s="10"/>
    </row>
    <row r="181" spans="9:36">
      <c r="K181" s="10"/>
      <c r="L181" s="4"/>
      <c r="M181" s="10"/>
      <c r="N181" s="10"/>
      <c r="O181" s="10"/>
      <c r="P181" s="24"/>
      <c r="Q181" s="6"/>
      <c r="R181" s="4"/>
      <c r="S181" s="6"/>
      <c r="T181" s="4"/>
      <c r="U181" s="4"/>
      <c r="V181" s="4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6"/>
      <c r="AJ181" s="10"/>
    </row>
    <row r="182" spans="9:36">
      <c r="K182" s="10"/>
      <c r="L182" s="4"/>
      <c r="M182" s="10"/>
      <c r="N182" s="10"/>
      <c r="O182" s="10"/>
      <c r="P182" s="24"/>
      <c r="Q182" s="6"/>
      <c r="R182" s="4"/>
      <c r="S182" s="6"/>
      <c r="T182" s="4"/>
      <c r="U182" s="4"/>
      <c r="V182" s="4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6"/>
      <c r="AJ182" s="10"/>
    </row>
    <row r="183" spans="9:36">
      <c r="K183" s="10"/>
      <c r="L183" s="4"/>
      <c r="M183" s="10"/>
      <c r="N183" s="10"/>
      <c r="O183" s="10"/>
      <c r="P183" s="24"/>
      <c r="Q183" s="6"/>
      <c r="R183" s="4"/>
      <c r="S183" s="6"/>
      <c r="T183" s="4"/>
      <c r="U183" s="4"/>
      <c r="V183" s="4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6"/>
      <c r="AJ183" s="10"/>
    </row>
    <row r="184" spans="9:36">
      <c r="K184" s="10"/>
      <c r="L184" s="4"/>
      <c r="M184" s="10"/>
      <c r="N184" s="10"/>
      <c r="O184" s="10"/>
      <c r="P184" s="24"/>
      <c r="Q184" s="6"/>
      <c r="R184" s="4"/>
      <c r="S184" s="6"/>
      <c r="T184" s="4"/>
      <c r="U184" s="4"/>
      <c r="V184" s="4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6"/>
      <c r="AJ184" s="10"/>
    </row>
    <row r="185" spans="9:36">
      <c r="K185" s="10"/>
      <c r="L185" s="4"/>
      <c r="M185" s="10"/>
      <c r="N185" s="10"/>
      <c r="O185" s="10"/>
      <c r="P185" s="24"/>
      <c r="Q185" s="6"/>
      <c r="R185" s="4"/>
      <c r="S185" s="6"/>
      <c r="T185" s="4"/>
      <c r="U185" s="4"/>
      <c r="V185" s="4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6"/>
      <c r="AJ185" s="10"/>
    </row>
    <row r="186" spans="9:36">
      <c r="K186" s="10"/>
      <c r="L186" s="4"/>
      <c r="M186" s="10"/>
      <c r="N186" s="10"/>
      <c r="O186" s="10"/>
      <c r="P186" s="24"/>
      <c r="Q186" s="6"/>
      <c r="R186" s="4"/>
      <c r="S186" s="6"/>
      <c r="T186" s="4"/>
      <c r="U186" s="4"/>
      <c r="V186" s="4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6"/>
      <c r="AJ186" s="10"/>
    </row>
    <row r="187" spans="9:36">
      <c r="K187" s="10"/>
      <c r="L187" s="10"/>
      <c r="M187" s="10"/>
      <c r="N187" s="10"/>
      <c r="O187" s="10"/>
      <c r="P187" s="24"/>
      <c r="Q187" s="6"/>
      <c r="R187" s="4"/>
      <c r="S187" s="6"/>
      <c r="T187" s="4"/>
      <c r="U187" s="4"/>
      <c r="V187" s="4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</row>
    <row r="188" spans="9:36">
      <c r="K188" s="10"/>
      <c r="L188" s="10"/>
      <c r="M188" s="10"/>
      <c r="N188" s="10"/>
      <c r="O188" s="10"/>
      <c r="P188" s="24"/>
      <c r="Q188" s="6"/>
      <c r="R188" s="4"/>
      <c r="S188" s="6"/>
      <c r="T188" s="4"/>
      <c r="U188" s="4"/>
      <c r="V188" s="4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</row>
    <row r="189" spans="9:36">
      <c r="K189" s="10"/>
      <c r="L189" s="10"/>
      <c r="M189" s="10"/>
      <c r="N189" s="10"/>
      <c r="O189" s="10"/>
      <c r="P189" s="24"/>
      <c r="Q189" s="6"/>
      <c r="R189" s="4"/>
      <c r="S189" s="6"/>
      <c r="T189" s="4"/>
      <c r="U189" s="4"/>
      <c r="V189" s="4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</row>
    <row r="190" spans="9:36">
      <c r="K190" s="10"/>
      <c r="L190" s="10"/>
      <c r="M190" s="10"/>
      <c r="N190" s="10"/>
      <c r="O190" s="10"/>
      <c r="P190" s="24"/>
      <c r="Q190" s="6"/>
      <c r="R190" s="4"/>
      <c r="S190" s="6"/>
      <c r="T190" s="4"/>
      <c r="U190" s="4"/>
      <c r="V190" s="4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</row>
    <row r="191" spans="9:36">
      <c r="K191" s="10"/>
      <c r="L191" s="10"/>
      <c r="M191" s="10"/>
      <c r="N191" s="10"/>
      <c r="O191" s="10"/>
      <c r="P191" s="24"/>
      <c r="Q191" s="6"/>
      <c r="R191" s="4"/>
      <c r="S191" s="6"/>
      <c r="T191" s="4"/>
      <c r="U191" s="4"/>
      <c r="V191" s="4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</row>
    <row r="192" spans="9:36">
      <c r="K192" s="10"/>
      <c r="L192" s="10"/>
      <c r="M192" s="10"/>
      <c r="N192" s="10"/>
      <c r="O192" s="10"/>
      <c r="P192" s="24"/>
      <c r="Q192" s="6"/>
      <c r="R192" s="4"/>
      <c r="S192" s="6"/>
      <c r="T192" s="4"/>
      <c r="U192" s="4"/>
      <c r="V192" s="4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</row>
    <row r="193" spans="11:36">
      <c r="K193" s="10"/>
      <c r="L193" s="10"/>
      <c r="M193" s="10"/>
      <c r="N193" s="10"/>
      <c r="O193" s="10"/>
      <c r="P193" s="24"/>
      <c r="Q193" s="6"/>
      <c r="R193" s="4"/>
      <c r="S193" s="6"/>
      <c r="T193" s="4"/>
      <c r="U193" s="4"/>
      <c r="V193" s="4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</row>
    <row r="194" spans="11:36">
      <c r="K194" s="10"/>
      <c r="L194" s="10"/>
      <c r="M194" s="10"/>
      <c r="N194" s="10"/>
      <c r="O194" s="10"/>
      <c r="P194" s="24"/>
      <c r="Q194" s="6"/>
      <c r="R194" s="6"/>
      <c r="S194" s="6"/>
      <c r="T194" s="6"/>
      <c r="U194" s="6"/>
      <c r="V194" s="6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</row>
    <row r="195" spans="11:36">
      <c r="K195" s="10"/>
      <c r="L195" s="10"/>
      <c r="M195" s="10"/>
      <c r="N195" s="10"/>
      <c r="O195" s="10"/>
      <c r="P195" s="24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</row>
    <row r="196" spans="11:36">
      <c r="K196" s="10"/>
      <c r="L196" s="10"/>
      <c r="M196" s="10"/>
      <c r="N196" s="10"/>
      <c r="O196" s="10"/>
      <c r="P196" s="24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</row>
    <row r="197" spans="11:36">
      <c r="K197" s="10"/>
      <c r="L197" s="10"/>
      <c r="M197" s="10"/>
      <c r="N197" s="10"/>
      <c r="O197" s="10"/>
      <c r="P197" s="24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F65:J65"/>
    <mergeCell ref="V7:Z7"/>
    <mergeCell ref="AA7:AE7"/>
    <mergeCell ref="AF7:AJ7"/>
    <mergeCell ref="BJ7:BN7"/>
    <mergeCell ref="V6:AJ6"/>
    <mergeCell ref="AP7:AT7"/>
    <mergeCell ref="AU7:AY7"/>
    <mergeCell ref="AZ6:BN6"/>
    <mergeCell ref="AK7:AO7"/>
    <mergeCell ref="AK6:AY6"/>
    <mergeCell ref="AZ7:BD7"/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H31"/>
  <sheetViews>
    <sheetView showGridLines="0" view="pageBreakPreview" zoomScale="120" zoomScaleNormal="100" zoomScaleSheetLayoutView="120" workbookViewId="0">
      <selection activeCell="J1" sqref="J1:L3"/>
    </sheetView>
  </sheetViews>
  <sheetFormatPr defaultColWidth="9.140625" defaultRowHeight="12" customHeight="1"/>
  <cols>
    <col min="1" max="1" width="2.7109375" style="32" customWidth="1"/>
    <col min="2" max="2" width="52.7109375" style="32" customWidth="1"/>
    <col min="3" max="3" width="7.7109375" style="39" customWidth="1"/>
    <col min="4" max="4" width="10.7109375" style="33" customWidth="1"/>
    <col min="5" max="5" width="2.7109375" style="40" customWidth="1"/>
    <col min="6" max="6" width="10.7109375" style="33" customWidth="1"/>
    <col min="7" max="7" width="2.7109375" style="33" customWidth="1"/>
    <col min="8" max="8" width="9.140625" style="249"/>
    <col min="9" max="16384" width="9.140625" style="32"/>
  </cols>
  <sheetData>
    <row r="1" spans="1:7" ht="12.75" customHeight="1">
      <c r="A1" s="135" t="s">
        <v>165</v>
      </c>
      <c r="B1" s="121"/>
      <c r="C1" s="121"/>
      <c r="D1" s="121"/>
      <c r="E1" s="121"/>
      <c r="F1" s="121"/>
      <c r="G1" s="78"/>
    </row>
    <row r="2" spans="1:7" ht="12.75" customHeight="1">
      <c r="A2" s="135" t="s">
        <v>192</v>
      </c>
      <c r="B2" s="121"/>
      <c r="C2" s="121"/>
      <c r="D2" s="121"/>
      <c r="E2" s="121"/>
      <c r="F2" s="121"/>
      <c r="G2" s="78"/>
    </row>
    <row r="3" spans="1:7" ht="12.75" customHeight="1">
      <c r="A3" s="144" t="s">
        <v>247</v>
      </c>
      <c r="B3" s="1"/>
      <c r="C3" s="1"/>
      <c r="D3" s="1"/>
      <c r="E3" s="1"/>
      <c r="F3" s="1"/>
      <c r="G3" s="132"/>
    </row>
    <row r="4" spans="1:7" ht="12.75" customHeight="1">
      <c r="A4" s="145" t="s">
        <v>193</v>
      </c>
      <c r="B4" s="78"/>
      <c r="C4" s="78"/>
      <c r="D4" s="78"/>
      <c r="E4" s="121"/>
      <c r="F4" s="78"/>
      <c r="G4" s="78"/>
    </row>
    <row r="5" spans="1:7" ht="12.75" customHeight="1">
      <c r="A5" s="132"/>
      <c r="B5" s="34"/>
      <c r="C5" s="35"/>
      <c r="D5" s="454" t="s">
        <v>333</v>
      </c>
      <c r="E5" s="454"/>
      <c r="F5" s="454"/>
      <c r="G5" s="38"/>
    </row>
    <row r="6" spans="1:7" ht="12.75" customHeight="1">
      <c r="A6" s="134"/>
      <c r="B6" s="80"/>
      <c r="C6" s="153"/>
      <c r="D6" s="455"/>
      <c r="E6" s="455"/>
      <c r="F6" s="455"/>
      <c r="G6" s="175"/>
    </row>
    <row r="7" spans="1:7" ht="12.75" customHeight="1">
      <c r="A7" s="134"/>
      <c r="B7" s="134"/>
      <c r="C7" s="37" t="s">
        <v>126</v>
      </c>
      <c r="D7" s="159">
        <v>2024</v>
      </c>
      <c r="E7" s="171"/>
      <c r="F7" s="255">
        <v>2023</v>
      </c>
      <c r="G7" s="172"/>
    </row>
    <row r="8" spans="1:7" ht="12.75" customHeight="1">
      <c r="A8" s="132" t="s">
        <v>194</v>
      </c>
      <c r="B8" s="132"/>
      <c r="C8" s="91">
        <v>2</v>
      </c>
      <c r="D8" s="363">
        <v>1281</v>
      </c>
      <c r="E8" s="354" t="s">
        <v>205</v>
      </c>
      <c r="F8" s="371">
        <v>1453</v>
      </c>
      <c r="G8" s="351" t="s">
        <v>205</v>
      </c>
    </row>
    <row r="9" spans="1:7" ht="12.75" customHeight="1">
      <c r="A9" s="452" t="s">
        <v>195</v>
      </c>
      <c r="B9" s="452"/>
      <c r="C9" s="92">
        <v>9</v>
      </c>
      <c r="D9" s="364">
        <v>1001</v>
      </c>
      <c r="E9" s="355"/>
      <c r="F9" s="372">
        <v>1158</v>
      </c>
      <c r="G9" s="240"/>
    </row>
    <row r="10" spans="1:7" ht="12.75" customHeight="1">
      <c r="A10" s="451" t="s">
        <v>196</v>
      </c>
      <c r="B10" s="451"/>
      <c r="C10" s="55"/>
      <c r="D10" s="365">
        <f>D8-D9</f>
        <v>280</v>
      </c>
      <c r="E10" s="354"/>
      <c r="F10" s="371">
        <f>F8-F9</f>
        <v>295</v>
      </c>
      <c r="G10" s="241"/>
    </row>
    <row r="11" spans="1:7" ht="12.75" customHeight="1">
      <c r="A11" s="456" t="s">
        <v>197</v>
      </c>
      <c r="B11" s="456"/>
      <c r="C11" s="91"/>
      <c r="D11" s="365">
        <v>109</v>
      </c>
      <c r="E11" s="356"/>
      <c r="F11" s="373">
        <v>96</v>
      </c>
      <c r="G11" s="241"/>
    </row>
    <row r="12" spans="1:7" ht="12.75" customHeight="1">
      <c r="A12" s="456" t="s">
        <v>198</v>
      </c>
      <c r="B12" s="456"/>
      <c r="C12" s="91">
        <v>3</v>
      </c>
      <c r="D12" s="365">
        <v>24</v>
      </c>
      <c r="E12" s="356"/>
      <c r="F12" s="373">
        <v>61</v>
      </c>
      <c r="G12" s="241"/>
    </row>
    <row r="13" spans="1:7" ht="12.75" customHeight="1">
      <c r="A13" s="32" t="s">
        <v>314</v>
      </c>
      <c r="C13" s="39">
        <v>4</v>
      </c>
      <c r="D13" s="366">
        <v>5</v>
      </c>
      <c r="E13" s="356"/>
      <c r="F13" s="322">
        <v>0</v>
      </c>
      <c r="G13" s="241"/>
    </row>
    <row r="14" spans="1:7" ht="12.75" customHeight="1">
      <c r="A14" s="32" t="s">
        <v>315</v>
      </c>
      <c r="D14" s="366">
        <v>-1</v>
      </c>
      <c r="E14" s="356"/>
      <c r="F14" s="322">
        <v>0</v>
      </c>
      <c r="G14" s="241"/>
    </row>
    <row r="15" spans="1:7" ht="12.75" customHeight="1">
      <c r="A15" s="32" t="s">
        <v>316</v>
      </c>
      <c r="D15" s="438">
        <v>0</v>
      </c>
      <c r="E15" s="356"/>
      <c r="F15" s="373">
        <v>-1</v>
      </c>
      <c r="G15" s="241"/>
    </row>
    <row r="16" spans="1:7" ht="12.75" customHeight="1">
      <c r="A16" s="452" t="s">
        <v>340</v>
      </c>
      <c r="B16" s="452"/>
      <c r="C16" s="92"/>
      <c r="D16" s="364">
        <v>-1</v>
      </c>
      <c r="E16" s="355"/>
      <c r="F16" s="372">
        <v>-1</v>
      </c>
      <c r="G16" s="240"/>
    </row>
    <row r="17" spans="1:7" ht="12.75" customHeight="1">
      <c r="A17" s="451" t="s">
        <v>199</v>
      </c>
      <c r="B17" s="451"/>
      <c r="C17" s="55"/>
      <c r="D17" s="365">
        <f>D10-(SUM(D11:D16))</f>
        <v>144</v>
      </c>
      <c r="E17" s="357"/>
      <c r="F17" s="371">
        <f>F10-(SUM(F11:F16))</f>
        <v>140</v>
      </c>
      <c r="G17" s="242"/>
    </row>
    <row r="18" spans="1:7" ht="12.75" customHeight="1">
      <c r="A18" s="78" t="s">
        <v>200</v>
      </c>
      <c r="B18" s="78"/>
      <c r="C18" s="91">
        <v>5</v>
      </c>
      <c r="D18" s="367">
        <v>136</v>
      </c>
      <c r="E18" s="358"/>
      <c r="F18" s="373">
        <v>176</v>
      </c>
      <c r="G18" s="241"/>
    </row>
    <row r="19" spans="1:7" ht="12.75" customHeight="1">
      <c r="A19" s="104" t="s">
        <v>201</v>
      </c>
      <c r="B19" s="104"/>
      <c r="C19" s="92">
        <v>5</v>
      </c>
      <c r="D19" s="368">
        <v>-86</v>
      </c>
      <c r="E19" s="359"/>
      <c r="F19" s="372">
        <v>-253</v>
      </c>
      <c r="G19" s="240"/>
    </row>
    <row r="20" spans="1:7" ht="12.75" customHeight="1">
      <c r="A20" s="451" t="s">
        <v>202</v>
      </c>
      <c r="B20" s="451"/>
      <c r="C20" s="85"/>
      <c r="D20" s="402">
        <f>D17-D18-D19</f>
        <v>94</v>
      </c>
      <c r="E20" s="360"/>
      <c r="F20" s="371">
        <f>F17-F18-F19</f>
        <v>217</v>
      </c>
      <c r="G20" s="241"/>
    </row>
    <row r="21" spans="1:7" ht="12.75" customHeight="1">
      <c r="A21" s="452" t="s">
        <v>282</v>
      </c>
      <c r="B21" s="452"/>
      <c r="C21" s="92"/>
      <c r="D21" s="368">
        <v>-16</v>
      </c>
      <c r="E21" s="237"/>
      <c r="F21" s="372">
        <v>-85</v>
      </c>
      <c r="G21" s="240"/>
    </row>
    <row r="22" spans="1:7" ht="12.75" customHeight="1" thickBot="1">
      <c r="A22" s="209" t="s">
        <v>204</v>
      </c>
      <c r="B22" s="209"/>
      <c r="C22" s="56"/>
      <c r="D22" s="370">
        <f>D20-D21</f>
        <v>110</v>
      </c>
      <c r="E22" s="238" t="s">
        <v>205</v>
      </c>
      <c r="F22" s="374">
        <f>F20-F21</f>
        <v>302</v>
      </c>
      <c r="G22" s="243" t="s">
        <v>205</v>
      </c>
    </row>
    <row r="23" spans="1:7" ht="12.75" customHeight="1">
      <c r="A23" s="450" t="s">
        <v>283</v>
      </c>
      <c r="B23" s="450"/>
      <c r="C23" s="91">
        <v>6</v>
      </c>
      <c r="D23" s="210"/>
      <c r="E23" s="239"/>
      <c r="F23" s="324"/>
      <c r="G23" s="244"/>
    </row>
    <row r="24" spans="1:7" ht="12.75" customHeight="1">
      <c r="A24" s="1"/>
      <c r="B24" s="1" t="s">
        <v>335</v>
      </c>
      <c r="C24" s="91"/>
      <c r="D24" s="375" t="s">
        <v>312</v>
      </c>
      <c r="E24" s="352" t="s">
        <v>205</v>
      </c>
      <c r="F24" s="376" t="s">
        <v>321</v>
      </c>
      <c r="G24" s="353" t="s">
        <v>205</v>
      </c>
    </row>
    <row r="25" spans="1:7" ht="12.75" customHeight="1" thickBot="1">
      <c r="A25" s="119"/>
      <c r="B25" s="1" t="s">
        <v>336</v>
      </c>
      <c r="C25" s="91"/>
      <c r="D25" s="375" t="s">
        <v>313</v>
      </c>
      <c r="E25" s="352" t="s">
        <v>205</v>
      </c>
      <c r="F25" s="376" t="s">
        <v>306</v>
      </c>
      <c r="G25" s="353" t="s">
        <v>205</v>
      </c>
    </row>
    <row r="26" spans="1:7" ht="38.25" customHeight="1">
      <c r="A26" s="310" t="s">
        <v>278</v>
      </c>
      <c r="B26" s="453" t="s">
        <v>337</v>
      </c>
      <c r="C26" s="453"/>
      <c r="D26" s="453"/>
      <c r="E26" s="453"/>
      <c r="F26" s="453"/>
      <c r="G26" s="453"/>
    </row>
    <row r="27" spans="1:7" ht="25.35" customHeight="1">
      <c r="A27" s="310" t="s">
        <v>277</v>
      </c>
      <c r="B27" s="449" t="s">
        <v>318</v>
      </c>
      <c r="C27" s="449"/>
      <c r="D27" s="449"/>
      <c r="E27" s="449"/>
      <c r="F27" s="449"/>
      <c r="G27" s="449"/>
    </row>
    <row r="28" spans="1:7" ht="12.75" customHeight="1">
      <c r="A28" s="310" t="s">
        <v>276</v>
      </c>
      <c r="B28" s="449" t="s">
        <v>319</v>
      </c>
      <c r="C28" s="449"/>
      <c r="D28" s="449"/>
      <c r="E28" s="449"/>
      <c r="F28" s="449"/>
      <c r="G28" s="449"/>
    </row>
    <row r="29" spans="1:7" ht="25.35" customHeight="1">
      <c r="A29" s="310" t="s">
        <v>317</v>
      </c>
      <c r="B29" s="449" t="s">
        <v>320</v>
      </c>
      <c r="C29" s="449"/>
      <c r="D29" s="449"/>
      <c r="E29" s="449"/>
      <c r="F29" s="449"/>
      <c r="G29" s="449"/>
    </row>
    <row r="30" spans="1:7" ht="12.75" customHeight="1">
      <c r="A30" s="167"/>
      <c r="B30" s="207"/>
      <c r="C30" s="207"/>
      <c r="D30" s="207"/>
      <c r="E30" s="361"/>
      <c r="F30" s="207"/>
      <c r="G30" s="207"/>
    </row>
    <row r="31" spans="1:7" ht="12.75" customHeight="1">
      <c r="A31" s="146" t="s">
        <v>248</v>
      </c>
      <c r="B31" s="86"/>
      <c r="C31" s="87"/>
      <c r="D31" s="88"/>
      <c r="E31" s="362"/>
      <c r="F31" s="88"/>
      <c r="G31" s="88"/>
    </row>
  </sheetData>
  <mergeCells count="14">
    <mergeCell ref="D5:F6"/>
    <mergeCell ref="A17:B17"/>
    <mergeCell ref="A10:B10"/>
    <mergeCell ref="A9:B9"/>
    <mergeCell ref="A11:B11"/>
    <mergeCell ref="A12:B12"/>
    <mergeCell ref="A16:B16"/>
    <mergeCell ref="B28:G28"/>
    <mergeCell ref="B29:G29"/>
    <mergeCell ref="A23:B23"/>
    <mergeCell ref="A20:B20"/>
    <mergeCell ref="A21:B21"/>
    <mergeCell ref="B26:G26"/>
    <mergeCell ref="B27:G27"/>
  </mergeCells>
  <phoneticPr fontId="10" type="noConversion"/>
  <printOptions horizontalCentered="1"/>
  <pageMargins left="0.7" right="0.7" top="0.75" bottom="0.75" header="0.3" footer="0.3"/>
  <pageSetup orientation="portrait" r:id="rId1"/>
  <headerFooter alignWithMargins="0"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22C61-D6F3-4CA0-AA53-15EA4F9C060B}">
  <sheetPr>
    <pageSetUpPr fitToPage="1"/>
  </sheetPr>
  <dimension ref="A1:G75"/>
  <sheetViews>
    <sheetView showGridLines="0" view="pageBreakPreview" zoomScale="120" zoomScaleNormal="100" zoomScaleSheetLayoutView="120" workbookViewId="0">
      <selection activeCell="B32" sqref="B32"/>
    </sheetView>
  </sheetViews>
  <sheetFormatPr defaultColWidth="18.42578125" defaultRowHeight="12"/>
  <cols>
    <col min="1" max="1" width="2.7109375" style="269" customWidth="1"/>
    <col min="2" max="2" width="65.7109375" style="269" customWidth="1"/>
    <col min="3" max="3" width="2.7109375" style="266" customWidth="1"/>
    <col min="4" max="4" width="10.7109375" style="261" customWidth="1"/>
    <col min="5" max="5" width="2.7109375" style="307" customWidth="1"/>
    <col min="6" max="6" width="10.7109375" style="269" customWidth="1"/>
    <col min="7" max="7" width="2.7109375" style="307" customWidth="1"/>
    <col min="8" max="16384" width="18.42578125" style="269"/>
  </cols>
  <sheetData>
    <row r="1" spans="1:7" s="259" customFormat="1" ht="12.75" customHeight="1">
      <c r="A1" s="461" t="s">
        <v>165</v>
      </c>
      <c r="B1" s="461"/>
      <c r="C1" s="256"/>
      <c r="D1" s="257"/>
      <c r="E1" s="258"/>
      <c r="G1" s="258"/>
    </row>
    <row r="2" spans="1:7" s="259" customFormat="1" ht="12.75" customHeight="1">
      <c r="A2" s="461" t="s">
        <v>206</v>
      </c>
      <c r="B2" s="461"/>
      <c r="C2" s="256"/>
      <c r="D2" s="257"/>
      <c r="E2" s="258"/>
      <c r="G2" s="258"/>
    </row>
    <row r="3" spans="1:7" s="259" customFormat="1" ht="12.75" customHeight="1">
      <c r="A3" s="462" t="s">
        <v>247</v>
      </c>
      <c r="B3" s="462"/>
      <c r="C3" s="256"/>
      <c r="D3" s="257"/>
      <c r="E3" s="258"/>
      <c r="G3" s="258"/>
    </row>
    <row r="4" spans="1:7" s="259" customFormat="1" ht="12.75" customHeight="1">
      <c r="A4" s="462" t="s">
        <v>207</v>
      </c>
      <c r="B4" s="462"/>
      <c r="C4" s="256"/>
      <c r="E4" s="261"/>
      <c r="F4" s="261"/>
      <c r="G4" s="258"/>
    </row>
    <row r="5" spans="1:7" s="259" customFormat="1" ht="12.75" customHeight="1">
      <c r="A5" s="260"/>
      <c r="B5" s="260"/>
      <c r="C5" s="256"/>
      <c r="D5" s="454" t="s">
        <v>334</v>
      </c>
      <c r="E5" s="454"/>
      <c r="F5" s="454"/>
      <c r="G5" s="258"/>
    </row>
    <row r="6" spans="1:7" s="259" customFormat="1" ht="12.75" customHeight="1">
      <c r="A6" s="262"/>
      <c r="B6" s="262"/>
      <c r="C6" s="263"/>
      <c r="D6" s="455"/>
      <c r="E6" s="455"/>
      <c r="F6" s="455"/>
      <c r="G6" s="264"/>
    </row>
    <row r="7" spans="1:7" ht="12.75" customHeight="1">
      <c r="A7" s="265"/>
      <c r="B7" s="260"/>
      <c r="D7" s="267">
        <v>2024</v>
      </c>
      <c r="E7" s="267"/>
      <c r="F7" s="268">
        <v>2023</v>
      </c>
      <c r="G7" s="268"/>
    </row>
    <row r="8" spans="1:7" ht="12.75" customHeight="1">
      <c r="A8" s="457" t="s">
        <v>204</v>
      </c>
      <c r="B8" s="457"/>
      <c r="C8" s="270"/>
      <c r="D8" s="377">
        <v>110</v>
      </c>
      <c r="E8" s="271" t="s">
        <v>205</v>
      </c>
      <c r="F8" s="372">
        <v>302</v>
      </c>
      <c r="G8" s="272" t="s">
        <v>205</v>
      </c>
    </row>
    <row r="9" spans="1:7" ht="12.75" customHeight="1">
      <c r="A9" s="459" t="s">
        <v>208</v>
      </c>
      <c r="B9" s="459"/>
      <c r="C9" s="274"/>
      <c r="D9" s="378"/>
      <c r="E9" s="275"/>
      <c r="F9" s="381"/>
      <c r="G9" s="276"/>
    </row>
    <row r="10" spans="1:7" ht="12.75" customHeight="1">
      <c r="A10" s="277"/>
      <c r="B10" s="278" t="s">
        <v>284</v>
      </c>
      <c r="C10" s="279"/>
      <c r="D10" s="379"/>
      <c r="E10" s="280"/>
      <c r="F10" s="382"/>
      <c r="G10" s="281"/>
    </row>
    <row r="11" spans="1:7" ht="12.75" customHeight="1">
      <c r="A11" s="277"/>
      <c r="B11" s="282" t="s">
        <v>245</v>
      </c>
      <c r="C11" s="279"/>
      <c r="D11" s="379"/>
      <c r="E11" s="280"/>
      <c r="F11" s="382"/>
      <c r="G11" s="281"/>
    </row>
    <row r="12" spans="1:7" ht="12.75" customHeight="1">
      <c r="A12" s="277"/>
      <c r="B12" s="283" t="s">
        <v>279</v>
      </c>
      <c r="C12" s="279"/>
      <c r="D12" s="369">
        <v>-49</v>
      </c>
      <c r="E12" s="284"/>
      <c r="F12" s="373">
        <v>8</v>
      </c>
      <c r="G12" s="285"/>
    </row>
    <row r="13" spans="1:7" ht="12.75" customHeight="1">
      <c r="A13" s="277"/>
      <c r="B13" s="283" t="s">
        <v>249</v>
      </c>
      <c r="C13" s="279"/>
      <c r="D13" s="369">
        <v>5</v>
      </c>
      <c r="E13" s="284"/>
      <c r="F13" s="373">
        <v>16</v>
      </c>
      <c r="G13" s="285"/>
    </row>
    <row r="14" spans="1:7" ht="12.75" customHeight="1">
      <c r="A14" s="277"/>
      <c r="B14" s="283" t="s">
        <v>322</v>
      </c>
      <c r="C14" s="279"/>
      <c r="D14" s="369">
        <v>11</v>
      </c>
      <c r="E14" s="284"/>
      <c r="F14" s="373">
        <v>-6</v>
      </c>
      <c r="G14" s="285"/>
    </row>
    <row r="15" spans="1:7" ht="12.75" customHeight="1">
      <c r="A15" s="286"/>
      <c r="B15" s="287"/>
      <c r="C15" s="288"/>
      <c r="D15" s="380">
        <f>SUM(D12:D14)</f>
        <v>-33</v>
      </c>
      <c r="E15" s="289"/>
      <c r="F15" s="383">
        <f>SUM(F12:F14)</f>
        <v>18</v>
      </c>
      <c r="G15" s="290"/>
    </row>
    <row r="16" spans="1:7" ht="12.75" customHeight="1">
      <c r="A16" s="277"/>
      <c r="B16" s="282" t="s">
        <v>256</v>
      </c>
      <c r="C16" s="274"/>
      <c r="D16" s="378"/>
      <c r="E16" s="275"/>
      <c r="F16" s="381"/>
      <c r="G16" s="276"/>
    </row>
    <row r="17" spans="1:7" ht="12.75" customHeight="1">
      <c r="A17" s="291"/>
      <c r="B17" s="292" t="s">
        <v>270</v>
      </c>
      <c r="C17" s="279"/>
      <c r="D17" s="369">
        <v>-1</v>
      </c>
      <c r="E17" s="284"/>
      <c r="F17" s="373">
        <v>8</v>
      </c>
      <c r="G17" s="285"/>
    </row>
    <row r="18" spans="1:7" ht="12.75" customHeight="1">
      <c r="A18" s="273"/>
      <c r="B18" s="282" t="s">
        <v>338</v>
      </c>
      <c r="C18" s="274"/>
      <c r="D18" s="378"/>
      <c r="E18" s="275"/>
      <c r="F18" s="381"/>
      <c r="G18" s="276"/>
    </row>
    <row r="19" spans="1:7" ht="12.75" customHeight="1">
      <c r="A19" s="291"/>
      <c r="B19" s="292" t="s">
        <v>246</v>
      </c>
      <c r="C19" s="279"/>
      <c r="D19" s="341">
        <v>0</v>
      </c>
      <c r="E19" s="384"/>
      <c r="F19" s="320">
        <v>0</v>
      </c>
      <c r="G19" s="294"/>
    </row>
    <row r="20" spans="1:7" ht="12.75" customHeight="1">
      <c r="A20" s="277"/>
      <c r="B20" s="273" t="s">
        <v>285</v>
      </c>
      <c r="C20" s="274"/>
      <c r="D20" s="379"/>
      <c r="E20" s="280"/>
      <c r="F20" s="382"/>
      <c r="G20" s="281"/>
    </row>
    <row r="21" spans="1:7" ht="12.75" customHeight="1">
      <c r="A21" s="277"/>
      <c r="B21" s="295" t="s">
        <v>259</v>
      </c>
      <c r="C21" s="279"/>
      <c r="D21" s="379"/>
      <c r="E21" s="280"/>
      <c r="F21" s="382"/>
      <c r="G21" s="281"/>
    </row>
    <row r="22" spans="1:7" ht="12.75" customHeight="1">
      <c r="A22" s="291"/>
      <c r="B22" s="296" t="s">
        <v>286</v>
      </c>
      <c r="C22" s="297"/>
      <c r="D22" s="341">
        <v>0</v>
      </c>
      <c r="E22" s="293"/>
      <c r="F22" s="372">
        <v>-4</v>
      </c>
      <c r="G22" s="294"/>
    </row>
    <row r="23" spans="1:7" ht="12.75" customHeight="1">
      <c r="A23" s="298"/>
      <c r="B23" s="299" t="s">
        <v>209</v>
      </c>
      <c r="C23" s="300"/>
      <c r="D23" s="379"/>
      <c r="E23" s="280"/>
      <c r="F23" s="382"/>
      <c r="G23" s="281"/>
    </row>
    <row r="24" spans="1:7" ht="12.75" customHeight="1">
      <c r="A24" s="277"/>
      <c r="B24" s="301" t="s">
        <v>253</v>
      </c>
      <c r="C24" s="279"/>
      <c r="D24" s="369">
        <v>177</v>
      </c>
      <c r="E24" s="284"/>
      <c r="F24" s="373">
        <v>-47</v>
      </c>
      <c r="G24" s="285"/>
    </row>
    <row r="25" spans="1:7" ht="12.75" customHeight="1">
      <c r="A25" s="457" t="s">
        <v>211</v>
      </c>
      <c r="B25" s="457"/>
      <c r="C25" s="288"/>
      <c r="D25" s="380">
        <f>SUM(D15+D17+D19+D22+D24)</f>
        <v>143</v>
      </c>
      <c r="E25" s="289"/>
      <c r="F25" s="383">
        <f>SUM(F15+F17+F19+F22+F24)</f>
        <v>-25</v>
      </c>
      <c r="G25" s="290"/>
    </row>
    <row r="26" spans="1:7" ht="12.75" customHeight="1" thickBot="1">
      <c r="A26" s="460" t="s">
        <v>210</v>
      </c>
      <c r="B26" s="460"/>
      <c r="C26" s="302"/>
      <c r="D26" s="370">
        <f>D25+D8</f>
        <v>253</v>
      </c>
      <c r="E26" s="303" t="s">
        <v>205</v>
      </c>
      <c r="F26" s="374">
        <f>F25+F8</f>
        <v>277</v>
      </c>
      <c r="G26" s="304" t="s">
        <v>205</v>
      </c>
    </row>
    <row r="27" spans="1:7" s="306" customFormat="1" ht="12.75" customHeight="1">
      <c r="A27" s="305"/>
      <c r="B27" s="311"/>
      <c r="C27" s="311"/>
      <c r="D27" s="311"/>
      <c r="E27" s="311"/>
      <c r="F27" s="311"/>
      <c r="G27" s="311"/>
    </row>
    <row r="28" spans="1:7" ht="12.75" customHeight="1">
      <c r="A28" s="458" t="s">
        <v>248</v>
      </c>
      <c r="B28" s="458"/>
    </row>
    <row r="29" spans="1:7" ht="15" customHeight="1"/>
    <row r="30" spans="1:7" ht="15" customHeight="1"/>
    <row r="31" spans="1:7" ht="15" customHeight="1"/>
    <row r="32" spans="1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</sheetData>
  <mergeCells count="10">
    <mergeCell ref="A1:B1"/>
    <mergeCell ref="A2:B2"/>
    <mergeCell ref="A3:B3"/>
    <mergeCell ref="A4:B4"/>
    <mergeCell ref="D5:F6"/>
    <mergeCell ref="A8:B8"/>
    <mergeCell ref="A28:B28"/>
    <mergeCell ref="A9:B9"/>
    <mergeCell ref="A25:B25"/>
    <mergeCell ref="A26:B26"/>
  </mergeCells>
  <pageMargins left="0.70866141732283472" right="0.70866141732283472" top="0.74803149606299213" bottom="0.74803149606299213" header="0.31496062992125984" footer="0.31496062992125984"/>
  <pageSetup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K48"/>
  <sheetViews>
    <sheetView showGridLines="0" view="pageBreakPreview" topLeftCell="A4" zoomScaleNormal="100" zoomScaleSheetLayoutView="100" workbookViewId="0">
      <selection activeCell="B47" sqref="B47"/>
    </sheetView>
  </sheetViews>
  <sheetFormatPr defaultColWidth="9.140625" defaultRowHeight="12.75" customHeight="1"/>
  <cols>
    <col min="1" max="1" width="1.85546875" style="36" customWidth="1"/>
    <col min="2" max="2" width="66.28515625" style="36" customWidth="1"/>
    <col min="3" max="3" width="7.7109375" style="89" customWidth="1"/>
    <col min="4" max="4" width="2.7109375" style="89" customWidth="1"/>
    <col min="5" max="5" width="15.7109375" style="44" customWidth="1"/>
    <col min="6" max="6" width="3.140625" style="188" customWidth="1"/>
    <col min="7" max="7" width="15.7109375" style="33" customWidth="1"/>
    <col min="8" max="8" width="3.140625" style="188" customWidth="1"/>
    <col min="9" max="9" width="9.140625" style="250"/>
    <col min="10" max="16384" width="9.140625" style="42"/>
  </cols>
  <sheetData>
    <row r="1" spans="1:11" ht="12.75" customHeight="1">
      <c r="A1" s="136" t="s">
        <v>165</v>
      </c>
      <c r="B1" s="121"/>
      <c r="C1" s="93"/>
      <c r="D1" s="93"/>
      <c r="E1" s="121"/>
      <c r="F1" s="120"/>
      <c r="G1" s="121"/>
      <c r="H1" s="191"/>
    </row>
    <row r="2" spans="1:11" ht="12.75" customHeight="1">
      <c r="A2" s="136" t="s">
        <v>212</v>
      </c>
      <c r="B2" s="123"/>
      <c r="C2" s="93"/>
      <c r="D2" s="93"/>
      <c r="E2" s="123"/>
      <c r="F2" s="186"/>
      <c r="G2" s="124"/>
      <c r="H2" s="192"/>
    </row>
    <row r="3" spans="1:11" ht="12.75" customHeight="1">
      <c r="A3" s="147" t="s">
        <v>247</v>
      </c>
      <c r="B3" s="123"/>
      <c r="C3" s="93"/>
      <c r="D3" s="93"/>
      <c r="E3" s="123"/>
      <c r="F3" s="186"/>
      <c r="G3" s="124"/>
      <c r="H3" s="192"/>
    </row>
    <row r="4" spans="1:11" ht="12.75" customHeight="1">
      <c r="A4" s="128" t="s">
        <v>213</v>
      </c>
      <c r="B4" s="79"/>
      <c r="C4" s="94"/>
      <c r="D4" s="94"/>
      <c r="E4" s="123"/>
      <c r="F4" s="186"/>
      <c r="G4" s="124"/>
      <c r="H4" s="192"/>
    </row>
    <row r="5" spans="1:11" ht="12.75" customHeight="1">
      <c r="A5" s="137" t="s">
        <v>207</v>
      </c>
      <c r="F5" s="187"/>
      <c r="G5" s="43"/>
      <c r="H5" s="187"/>
    </row>
    <row r="6" spans="1:11" ht="12.75" customHeight="1">
      <c r="A6" s="108"/>
      <c r="B6" s="108"/>
      <c r="C6" s="90"/>
      <c r="D6" s="90"/>
      <c r="E6" s="52"/>
      <c r="G6" s="138"/>
    </row>
    <row r="7" spans="1:11" ht="25.5" customHeight="1">
      <c r="A7" s="463"/>
      <c r="B7" s="463"/>
      <c r="C7" s="112" t="s">
        <v>129</v>
      </c>
      <c r="D7" s="112"/>
      <c r="E7" s="139" t="s">
        <v>311</v>
      </c>
      <c r="F7" s="189"/>
      <c r="G7" s="140" t="s">
        <v>307</v>
      </c>
      <c r="H7" s="193"/>
    </row>
    <row r="8" spans="1:11" ht="12.75" customHeight="1">
      <c r="A8" s="122" t="s">
        <v>214</v>
      </c>
      <c r="B8" s="122"/>
      <c r="C8" s="93"/>
      <c r="D8" s="93"/>
      <c r="E8" s="130"/>
      <c r="F8" s="168"/>
      <c r="G8" s="117"/>
      <c r="H8" s="169"/>
    </row>
    <row r="9" spans="1:11" ht="12.75" customHeight="1">
      <c r="A9" s="465" t="s">
        <v>215</v>
      </c>
      <c r="B9" s="465"/>
      <c r="C9" s="90"/>
      <c r="D9" s="90"/>
      <c r="E9" s="385">
        <v>1181</v>
      </c>
      <c r="F9" s="224" t="s">
        <v>205</v>
      </c>
      <c r="G9" s="392">
        <v>1594</v>
      </c>
      <c r="H9" s="233" t="s">
        <v>205</v>
      </c>
      <c r="K9" s="32"/>
    </row>
    <row r="10" spans="1:11" ht="12.75" customHeight="1">
      <c r="A10" s="108" t="s">
        <v>216</v>
      </c>
      <c r="B10" s="108"/>
      <c r="C10" s="129"/>
      <c r="D10" s="129"/>
      <c r="E10" s="367">
        <v>269</v>
      </c>
      <c r="F10" s="225"/>
      <c r="G10" s="393">
        <v>258</v>
      </c>
      <c r="H10" s="225"/>
    </row>
    <row r="11" spans="1:11" ht="12.75" customHeight="1">
      <c r="A11" s="108" t="s">
        <v>257</v>
      </c>
      <c r="B11" s="108"/>
      <c r="C11" s="54">
        <v>8</v>
      </c>
      <c r="D11" s="54"/>
      <c r="E11" s="367">
        <v>83</v>
      </c>
      <c r="F11" s="225"/>
      <c r="G11" s="393">
        <v>84</v>
      </c>
      <c r="H11" s="225"/>
      <c r="K11" s="184"/>
    </row>
    <row r="12" spans="1:11" ht="12.75" customHeight="1">
      <c r="A12" s="108" t="s">
        <v>217</v>
      </c>
      <c r="B12" s="108"/>
      <c r="C12" s="54">
        <v>9</v>
      </c>
      <c r="D12" s="54"/>
      <c r="E12" s="367">
        <v>4387</v>
      </c>
      <c r="F12" s="225"/>
      <c r="G12" s="393">
        <v>3768</v>
      </c>
      <c r="H12" s="225"/>
    </row>
    <row r="13" spans="1:11" ht="12.75" customHeight="1">
      <c r="A13" s="108" t="s">
        <v>218</v>
      </c>
      <c r="B13" s="108"/>
      <c r="C13" s="54">
        <v>10</v>
      </c>
      <c r="D13" s="54"/>
      <c r="E13" s="367">
        <v>67</v>
      </c>
      <c r="F13" s="225"/>
      <c r="G13" s="393">
        <v>97</v>
      </c>
      <c r="H13" s="225"/>
    </row>
    <row r="14" spans="1:11" ht="12.75" customHeight="1">
      <c r="A14" s="108" t="s">
        <v>221</v>
      </c>
      <c r="B14" s="108"/>
      <c r="C14" s="54">
        <v>11</v>
      </c>
      <c r="D14" s="54"/>
      <c r="E14" s="367">
        <v>168</v>
      </c>
      <c r="F14" s="225"/>
      <c r="G14" s="393">
        <v>133</v>
      </c>
      <c r="H14" s="225"/>
    </row>
    <row r="15" spans="1:11" ht="12.75" customHeight="1">
      <c r="A15" s="125" t="s">
        <v>220</v>
      </c>
      <c r="B15" s="125"/>
      <c r="C15" s="103"/>
      <c r="D15" s="103"/>
      <c r="E15" s="386">
        <f>SUM(E9:E14)</f>
        <v>6155</v>
      </c>
      <c r="F15" s="226"/>
      <c r="G15" s="394">
        <f>SUM(G9:G14)</f>
        <v>5934</v>
      </c>
      <c r="H15" s="226"/>
    </row>
    <row r="16" spans="1:11" ht="12.75" customHeight="1">
      <c r="A16" s="108" t="s">
        <v>222</v>
      </c>
      <c r="B16" s="108"/>
      <c r="C16" s="129"/>
      <c r="D16" s="129"/>
      <c r="E16" s="367">
        <v>1415</v>
      </c>
      <c r="F16" s="225"/>
      <c r="G16" s="393">
        <v>1375</v>
      </c>
      <c r="H16" s="225"/>
    </row>
    <row r="17" spans="1:10" ht="12.75" customHeight="1">
      <c r="A17" s="108" t="s">
        <v>223</v>
      </c>
      <c r="B17" s="108"/>
      <c r="C17" s="129"/>
      <c r="D17" s="129"/>
      <c r="E17" s="367">
        <v>3554</v>
      </c>
      <c r="F17" s="225"/>
      <c r="G17" s="393">
        <v>3566</v>
      </c>
      <c r="H17" s="225"/>
    </row>
    <row r="18" spans="1:10" ht="12.75" customHeight="1">
      <c r="A18" s="108" t="s">
        <v>224</v>
      </c>
      <c r="B18" s="108"/>
      <c r="C18" s="129"/>
      <c r="D18" s="129"/>
      <c r="E18" s="367">
        <v>504</v>
      </c>
      <c r="F18" s="225"/>
      <c r="G18" s="393">
        <v>455</v>
      </c>
      <c r="H18" s="225"/>
    </row>
    <row r="19" spans="1:10" ht="12.75" customHeight="1">
      <c r="A19" s="108" t="s">
        <v>218</v>
      </c>
      <c r="B19" s="108"/>
      <c r="C19" s="54">
        <v>10</v>
      </c>
      <c r="D19" s="54"/>
      <c r="E19" s="367">
        <v>805</v>
      </c>
      <c r="F19" s="225"/>
      <c r="G19" s="393">
        <v>757</v>
      </c>
      <c r="H19" s="225"/>
    </row>
    <row r="20" spans="1:10" ht="12.75" customHeight="1">
      <c r="A20" s="133" t="s">
        <v>219</v>
      </c>
      <c r="B20" s="108"/>
      <c r="C20" s="54">
        <v>11</v>
      </c>
      <c r="D20" s="54"/>
      <c r="E20" s="367">
        <v>389</v>
      </c>
      <c r="F20" s="225"/>
      <c r="G20" s="395">
        <v>371</v>
      </c>
      <c r="H20" s="225"/>
    </row>
    <row r="21" spans="1:10" ht="12.75" customHeight="1">
      <c r="A21" s="125" t="s">
        <v>225</v>
      </c>
      <c r="B21" s="125"/>
      <c r="C21" s="103"/>
      <c r="D21" s="103"/>
      <c r="E21" s="386">
        <f>SUM(E16:E20)</f>
        <v>6667</v>
      </c>
      <c r="F21" s="226"/>
      <c r="G21" s="394">
        <f>SUM(G16:G20)</f>
        <v>6524</v>
      </c>
      <c r="H21" s="226"/>
    </row>
    <row r="22" spans="1:10" ht="12.75" customHeight="1" thickBot="1">
      <c r="A22" s="105"/>
      <c r="B22" s="105"/>
      <c r="C22" s="95"/>
      <c r="D22" s="95"/>
      <c r="E22" s="387">
        <f>SUM(E15,E21)</f>
        <v>12822</v>
      </c>
      <c r="F22" s="227" t="s">
        <v>205</v>
      </c>
      <c r="G22" s="396">
        <f>SUM(G15,G21)</f>
        <v>12458</v>
      </c>
      <c r="H22" s="234" t="s">
        <v>205</v>
      </c>
    </row>
    <row r="23" spans="1:10" ht="12.75" customHeight="1">
      <c r="A23" s="122" t="s">
        <v>226</v>
      </c>
      <c r="B23" s="122"/>
      <c r="C23" s="96"/>
      <c r="D23" s="96"/>
      <c r="E23" s="388"/>
      <c r="F23" s="228"/>
      <c r="G23" s="393"/>
      <c r="H23" s="235"/>
    </row>
    <row r="24" spans="1:10" ht="12.75" customHeight="1">
      <c r="A24" s="108" t="s">
        <v>227</v>
      </c>
      <c r="B24" s="108"/>
      <c r="C24" s="129"/>
      <c r="D24" s="129"/>
      <c r="E24" s="385">
        <v>1793</v>
      </c>
      <c r="F24" s="224" t="s">
        <v>205</v>
      </c>
      <c r="G24" s="393">
        <v>1820</v>
      </c>
      <c r="H24" s="233" t="s">
        <v>205</v>
      </c>
    </row>
    <row r="25" spans="1:10" ht="12.75" customHeight="1">
      <c r="A25" s="108" t="s">
        <v>146</v>
      </c>
      <c r="B25" s="108"/>
      <c r="C25" s="54">
        <v>12</v>
      </c>
      <c r="D25" s="54"/>
      <c r="E25" s="367">
        <v>75</v>
      </c>
      <c r="F25" s="225"/>
      <c r="G25" s="393">
        <v>78</v>
      </c>
      <c r="H25" s="225"/>
    </row>
    <row r="26" spans="1:10" ht="12.75" customHeight="1">
      <c r="A26" s="464" t="s">
        <v>258</v>
      </c>
      <c r="B26" s="465"/>
      <c r="C26" s="54">
        <v>8</v>
      </c>
      <c r="D26" s="54"/>
      <c r="E26" s="367">
        <v>3560</v>
      </c>
      <c r="F26" s="225"/>
      <c r="G26" s="393">
        <v>3455</v>
      </c>
      <c r="H26" s="225"/>
      <c r="J26" s="108"/>
    </row>
    <row r="27" spans="1:10" ht="12.75" customHeight="1">
      <c r="A27" s="79" t="s">
        <v>261</v>
      </c>
      <c r="B27" s="79"/>
      <c r="C27" s="54">
        <v>13</v>
      </c>
      <c r="D27" s="54"/>
      <c r="E27" s="367">
        <v>134</v>
      </c>
      <c r="F27" s="225"/>
      <c r="G27" s="393">
        <v>148</v>
      </c>
      <c r="H27" s="225"/>
      <c r="J27" s="108"/>
    </row>
    <row r="28" spans="1:10" ht="12.75" customHeight="1">
      <c r="A28" s="217" t="s">
        <v>262</v>
      </c>
      <c r="B28" s="108"/>
      <c r="C28" s="54">
        <v>14</v>
      </c>
      <c r="D28" s="54"/>
      <c r="E28" s="367">
        <v>409</v>
      </c>
      <c r="F28" s="225"/>
      <c r="G28" s="393">
        <v>437</v>
      </c>
      <c r="H28" s="225"/>
    </row>
    <row r="29" spans="1:10" ht="12.75" customHeight="1">
      <c r="A29" s="126" t="s">
        <v>228</v>
      </c>
      <c r="B29" s="125"/>
      <c r="C29" s="103"/>
      <c r="D29" s="103"/>
      <c r="E29" s="389">
        <f>SUM(E24:E28)</f>
        <v>5971</v>
      </c>
      <c r="F29" s="229"/>
      <c r="G29" s="397">
        <f>SUM(G24:G28)</f>
        <v>5938</v>
      </c>
      <c r="H29" s="226"/>
    </row>
    <row r="30" spans="1:10" ht="12.75" customHeight="1">
      <c r="A30" s="108" t="s">
        <v>146</v>
      </c>
      <c r="B30" s="108"/>
      <c r="C30" s="54">
        <v>12</v>
      </c>
      <c r="D30" s="54"/>
      <c r="E30" s="367">
        <v>90</v>
      </c>
      <c r="F30" s="225"/>
      <c r="G30" s="393">
        <v>90</v>
      </c>
      <c r="H30" s="225"/>
    </row>
    <row r="31" spans="1:10" ht="12.75" customHeight="1">
      <c r="A31" s="108" t="s">
        <v>258</v>
      </c>
      <c r="B31" s="108"/>
      <c r="C31" s="54">
        <v>8</v>
      </c>
      <c r="D31" s="54"/>
      <c r="E31" s="367">
        <v>1473</v>
      </c>
      <c r="F31" s="225"/>
      <c r="G31" s="393">
        <v>1209</v>
      </c>
      <c r="H31" s="225"/>
    </row>
    <row r="32" spans="1:10" ht="12.75" customHeight="1">
      <c r="A32" s="108" t="s">
        <v>229</v>
      </c>
      <c r="B32" s="108"/>
      <c r="C32" s="54">
        <v>15</v>
      </c>
      <c r="D32" s="54"/>
      <c r="E32" s="367">
        <v>5606</v>
      </c>
      <c r="F32" s="225"/>
      <c r="G32" s="393">
        <v>5607</v>
      </c>
      <c r="H32" s="225"/>
    </row>
    <row r="33" spans="1:9" ht="12.75" customHeight="1">
      <c r="A33" s="108" t="s">
        <v>209</v>
      </c>
      <c r="B33" s="108"/>
      <c r="C33" s="129"/>
      <c r="D33" s="129"/>
      <c r="E33" s="367">
        <v>652</v>
      </c>
      <c r="F33" s="225"/>
      <c r="G33" s="393">
        <v>803</v>
      </c>
      <c r="H33" s="225"/>
    </row>
    <row r="34" spans="1:9" ht="12.75" customHeight="1">
      <c r="A34" s="108" t="s">
        <v>261</v>
      </c>
      <c r="B34" s="108"/>
      <c r="C34" s="54">
        <v>13</v>
      </c>
      <c r="D34" s="54"/>
      <c r="E34" s="367">
        <v>948</v>
      </c>
      <c r="F34" s="225"/>
      <c r="G34" s="393">
        <v>972</v>
      </c>
      <c r="H34" s="225"/>
    </row>
    <row r="35" spans="1:9" ht="12.75" customHeight="1">
      <c r="A35" s="133" t="s">
        <v>262</v>
      </c>
      <c r="B35" s="108"/>
      <c r="C35" s="54">
        <v>14</v>
      </c>
      <c r="D35" s="54"/>
      <c r="E35" s="367">
        <v>236</v>
      </c>
      <c r="F35" s="225"/>
      <c r="G35" s="395">
        <v>243</v>
      </c>
      <c r="H35" s="225"/>
    </row>
    <row r="36" spans="1:9" ht="12.75" customHeight="1">
      <c r="A36" s="126" t="s">
        <v>230</v>
      </c>
      <c r="B36" s="125"/>
      <c r="C36" s="103"/>
      <c r="D36" s="103"/>
      <c r="E36" s="389">
        <f>SUM(E30:E35)</f>
        <v>9005</v>
      </c>
      <c r="F36" s="229"/>
      <c r="G36" s="398">
        <f>SUM(G30:G35)</f>
        <v>8924</v>
      </c>
      <c r="H36" s="226"/>
    </row>
    <row r="37" spans="1:9" ht="12.75" customHeight="1">
      <c r="A37" s="125"/>
      <c r="B37" s="125"/>
      <c r="C37" s="103"/>
      <c r="D37" s="103"/>
      <c r="E37" s="389">
        <f>E29+E36</f>
        <v>14976</v>
      </c>
      <c r="F37" s="230"/>
      <c r="G37" s="398">
        <f>G29+G36</f>
        <v>14862</v>
      </c>
      <c r="H37" s="230"/>
    </row>
    <row r="38" spans="1:9" ht="12.75" customHeight="1">
      <c r="A38" s="122" t="s">
        <v>250</v>
      </c>
      <c r="B38" s="122"/>
      <c r="C38" s="129"/>
      <c r="D38" s="129"/>
      <c r="E38" s="388"/>
      <c r="F38" s="225"/>
      <c r="G38" s="393"/>
      <c r="H38" s="225"/>
    </row>
    <row r="39" spans="1:9" ht="12.75" customHeight="1">
      <c r="A39" s="466" t="s">
        <v>291</v>
      </c>
      <c r="B39" s="466"/>
      <c r="C39" s="113"/>
      <c r="D39" s="113"/>
      <c r="E39" s="390">
        <v>-2154</v>
      </c>
      <c r="F39" s="231"/>
      <c r="G39" s="395">
        <v>-2404</v>
      </c>
      <c r="H39" s="231"/>
    </row>
    <row r="40" spans="1:9" ht="12.75" customHeight="1" thickBot="1">
      <c r="A40" s="127"/>
      <c r="B40" s="127"/>
      <c r="C40" s="97"/>
      <c r="D40" s="97"/>
      <c r="E40" s="391">
        <f>SUM(E37,E39)</f>
        <v>12822</v>
      </c>
      <c r="F40" s="232" t="s">
        <v>205</v>
      </c>
      <c r="G40" s="399">
        <f>SUM(G37,G39)</f>
        <v>12458</v>
      </c>
      <c r="H40" s="236" t="s">
        <v>205</v>
      </c>
    </row>
    <row r="41" spans="1:9" s="182" customFormat="1" ht="12.75" customHeight="1">
      <c r="A41" s="177" t="s">
        <v>231</v>
      </c>
      <c r="B41" s="178"/>
      <c r="C41" s="179">
        <v>19</v>
      </c>
      <c r="D41" s="179"/>
      <c r="E41" s="180"/>
      <c r="F41" s="190"/>
      <c r="G41" s="181"/>
      <c r="H41" s="190"/>
      <c r="I41" s="250"/>
    </row>
    <row r="42" spans="1:9" ht="12.75" customHeight="1">
      <c r="A42" s="146"/>
      <c r="B42" s="146"/>
      <c r="C42" s="400"/>
      <c r="D42" s="196"/>
      <c r="E42" s="196"/>
    </row>
    <row r="43" spans="1:9" ht="12.75" customHeight="1">
      <c r="A43" s="146" t="s">
        <v>248</v>
      </c>
      <c r="B43" s="197"/>
      <c r="C43" s="401"/>
      <c r="D43" s="53"/>
      <c r="E43" s="53"/>
    </row>
    <row r="44" spans="1:9" ht="12">
      <c r="A44" s="162"/>
      <c r="B44" s="197"/>
      <c r="C44" s="401"/>
      <c r="D44" s="53"/>
      <c r="E44" s="53"/>
    </row>
    <row r="45" spans="1:9" ht="12">
      <c r="A45" s="146"/>
      <c r="B45" s="53"/>
      <c r="C45" s="401"/>
      <c r="D45" s="53"/>
      <c r="E45" s="53"/>
    </row>
    <row r="46" spans="1:9" ht="12">
      <c r="A46" s="162"/>
      <c r="B46" s="197"/>
      <c r="C46" s="401"/>
      <c r="D46" s="53"/>
      <c r="E46" s="53"/>
    </row>
    <row r="47" spans="1:9" ht="12.75" customHeight="1">
      <c r="A47" s="162"/>
      <c r="B47" s="53"/>
      <c r="C47" s="401"/>
      <c r="D47" s="53"/>
      <c r="E47" s="53"/>
    </row>
    <row r="48" spans="1:9" ht="12.75" customHeight="1">
      <c r="B48" s="146"/>
    </row>
  </sheetData>
  <mergeCells count="4">
    <mergeCell ref="A7:B7"/>
    <mergeCell ref="A26:B26"/>
    <mergeCell ref="A9:B9"/>
    <mergeCell ref="A39:B39"/>
  </mergeCells>
  <phoneticPr fontId="10" type="noConversion"/>
  <printOptions horizontalCentered="1"/>
  <pageMargins left="0.70860000000000001" right="0.70860000000000001" top="0.748" bottom="0.748" header="0.31490000000000001" footer="0.31490000000000001"/>
  <pageSetup scale="79" orientation="portrait" r:id="rId1"/>
  <headerFooter alignWithMargins="0">
    <oddFooter>&amp;C</oddFooter>
  </headerFooter>
  <ignoredErrors>
    <ignoredError sqref="E48:H48 F41:H41 C48" numberStoredAsText="1"/>
    <ignoredError sqref="E41" numberStoredAsText="1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X30"/>
  <sheetViews>
    <sheetView showGridLines="0" view="pageBreakPreview" zoomScaleNormal="100" zoomScaleSheetLayoutView="100" workbookViewId="0">
      <selection activeCell="X12" sqref="X12"/>
    </sheetView>
  </sheetViews>
  <sheetFormatPr defaultColWidth="9.140625" defaultRowHeight="12.75" customHeight="1"/>
  <cols>
    <col min="1" max="1" width="2.7109375" style="41" customWidth="1"/>
    <col min="2" max="2" width="48.7109375" style="41" customWidth="1"/>
    <col min="3" max="3" width="10.7109375" style="41" customWidth="1"/>
    <col min="4" max="4" width="1.7109375" style="41" customWidth="1"/>
    <col min="5" max="5" width="10.7109375" style="41" customWidth="1"/>
    <col min="6" max="6" width="1.7109375" style="41" customWidth="1"/>
    <col min="7" max="7" width="10.7109375" style="41" customWidth="1"/>
    <col min="8" max="8" width="1.7109375" style="41" customWidth="1"/>
    <col min="9" max="9" width="10.7109375" style="41" customWidth="1"/>
    <col min="10" max="10" width="1.7109375" style="41" customWidth="1"/>
    <col min="11" max="11" width="10.7109375" style="41" customWidth="1"/>
    <col min="12" max="12" width="1.7109375" style="41" customWidth="1"/>
    <col min="13" max="13" width="10.7109375" style="41" customWidth="1"/>
    <col min="14" max="14" width="1.7109375" style="41" customWidth="1"/>
    <col min="15" max="15" width="10.7109375" style="41" customWidth="1"/>
    <col min="16" max="16" width="1.7109375" style="41" customWidth="1"/>
    <col min="17" max="17" width="10.7109375" style="41" customWidth="1"/>
    <col min="18" max="18" width="1.7109375" style="41" customWidth="1"/>
    <col min="19" max="19" width="10.7109375" style="41" customWidth="1"/>
    <col min="20" max="20" width="1.7109375" style="41" customWidth="1"/>
    <col min="21" max="21" width="10.7109375" style="41" customWidth="1"/>
    <col min="22" max="22" width="1.7109375" style="41" customWidth="1"/>
    <col min="23" max="16384" width="9.140625" style="41"/>
  </cols>
  <sheetData>
    <row r="1" spans="1:24" s="100" customFormat="1" ht="12.75" customHeight="1">
      <c r="A1" s="1" t="s">
        <v>165</v>
      </c>
      <c r="B1" s="1"/>
      <c r="C1" s="1"/>
      <c r="D1" s="121"/>
      <c r="E1" s="1"/>
      <c r="F1" s="121"/>
      <c r="G1" s="1"/>
      <c r="H1" s="121"/>
      <c r="I1" s="1"/>
      <c r="J1" s="121"/>
      <c r="K1" s="1"/>
      <c r="L1" s="121"/>
      <c r="M1" s="1"/>
      <c r="W1" s="253"/>
    </row>
    <row r="2" spans="1:24" s="100" customFormat="1" ht="12.75" customHeight="1">
      <c r="A2" s="433" t="s">
        <v>232</v>
      </c>
      <c r="B2" s="433"/>
      <c r="C2" s="433"/>
      <c r="D2" s="434"/>
      <c r="E2" s="433"/>
      <c r="F2" s="434"/>
      <c r="G2" s="433"/>
      <c r="H2" s="434"/>
      <c r="I2" s="433"/>
      <c r="J2" s="434"/>
      <c r="K2" s="433"/>
      <c r="L2" s="434"/>
      <c r="M2" s="433"/>
      <c r="W2" s="253"/>
    </row>
    <row r="3" spans="1:24" s="100" customFormat="1" ht="12.75" customHeight="1">
      <c r="A3" s="128" t="s">
        <v>247</v>
      </c>
      <c r="B3" s="128"/>
      <c r="C3" s="433"/>
      <c r="D3" s="434"/>
      <c r="E3" s="433"/>
      <c r="F3" s="434"/>
      <c r="G3" s="433"/>
      <c r="H3" s="434"/>
      <c r="I3" s="433"/>
      <c r="J3" s="434"/>
      <c r="K3" s="433"/>
      <c r="L3" s="434"/>
      <c r="M3" s="433"/>
      <c r="W3" s="253"/>
    </row>
    <row r="4" spans="1:24" s="100" customFormat="1" ht="12.75" customHeight="1">
      <c r="A4" s="132" t="s">
        <v>292</v>
      </c>
      <c r="B4" s="132"/>
      <c r="C4" s="128"/>
      <c r="D4" s="194"/>
      <c r="E4" s="128"/>
      <c r="F4" s="194"/>
      <c r="G4" s="128"/>
      <c r="H4" s="194"/>
      <c r="I4" s="128"/>
      <c r="J4" s="194"/>
      <c r="K4" s="128"/>
      <c r="L4" s="194"/>
      <c r="M4" s="128"/>
      <c r="W4" s="253"/>
    </row>
    <row r="5" spans="1:24" s="100" customFormat="1" ht="12.75" customHeight="1">
      <c r="A5" s="128" t="s">
        <v>207</v>
      </c>
      <c r="B5" s="128"/>
      <c r="C5" s="128"/>
      <c r="D5" s="194"/>
      <c r="E5" s="128"/>
      <c r="F5" s="194"/>
      <c r="G5" s="128"/>
      <c r="H5" s="194"/>
      <c r="I5" s="128"/>
      <c r="J5" s="194"/>
      <c r="K5" s="128"/>
      <c r="L5" s="194"/>
      <c r="M5" s="128"/>
      <c r="W5" s="253"/>
    </row>
    <row r="6" spans="1:24" ht="12.75" customHeight="1">
      <c r="A6" s="100"/>
      <c r="B6" s="100"/>
      <c r="C6" s="470" t="s">
        <v>251</v>
      </c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0"/>
      <c r="Q6" s="470"/>
      <c r="R6" s="470"/>
      <c r="S6" s="470"/>
      <c r="T6" s="470"/>
      <c r="U6" s="470"/>
      <c r="V6" s="470"/>
      <c r="W6" s="251"/>
    </row>
    <row r="7" spans="1:24" s="45" customFormat="1" ht="27" customHeight="1">
      <c r="A7" s="100"/>
      <c r="B7" s="100"/>
      <c r="C7" s="468" t="s">
        <v>254</v>
      </c>
      <c r="D7" s="468"/>
      <c r="E7" s="468"/>
      <c r="F7" s="468"/>
      <c r="G7" s="468"/>
      <c r="H7" s="141"/>
      <c r="I7" s="467" t="s">
        <v>255</v>
      </c>
      <c r="J7" s="467"/>
      <c r="K7" s="467"/>
      <c r="L7" s="467"/>
      <c r="M7" s="141"/>
      <c r="N7" s="141"/>
      <c r="O7" s="468" t="s">
        <v>233</v>
      </c>
      <c r="P7" s="468"/>
      <c r="Q7" s="468"/>
      <c r="R7" s="468"/>
      <c r="S7" s="468"/>
      <c r="T7" s="468"/>
      <c r="U7" s="142"/>
      <c r="W7" s="251"/>
    </row>
    <row r="8" spans="1:24" s="45" customFormat="1" ht="60">
      <c r="A8" s="100"/>
      <c r="B8" s="100"/>
      <c r="C8" s="221" t="s">
        <v>271</v>
      </c>
      <c r="D8" s="221"/>
      <c r="E8" s="221" t="s">
        <v>287</v>
      </c>
      <c r="F8" s="221"/>
      <c r="G8" s="221" t="s">
        <v>288</v>
      </c>
      <c r="H8" s="221"/>
      <c r="I8" s="221" t="s">
        <v>272</v>
      </c>
      <c r="J8" s="221"/>
      <c r="K8" s="221" t="s">
        <v>293</v>
      </c>
      <c r="L8" s="221"/>
      <c r="M8" s="221" t="s">
        <v>273</v>
      </c>
      <c r="N8" s="221"/>
      <c r="O8" s="223" t="s">
        <v>274</v>
      </c>
      <c r="P8" s="223"/>
      <c r="Q8" s="223" t="s">
        <v>280</v>
      </c>
      <c r="R8" s="223"/>
      <c r="S8" s="223" t="s">
        <v>338</v>
      </c>
      <c r="T8" s="223"/>
      <c r="U8" s="221" t="s">
        <v>275</v>
      </c>
      <c r="V8" s="222"/>
      <c r="W8" s="251"/>
      <c r="X8" s="252"/>
    </row>
    <row r="9" spans="1:24" ht="12.75" customHeight="1">
      <c r="A9" s="158" t="s">
        <v>309</v>
      </c>
      <c r="B9" s="158"/>
      <c r="C9" s="420">
        <v>347</v>
      </c>
      <c r="D9" s="428" t="s">
        <v>205</v>
      </c>
      <c r="E9" s="420">
        <v>2707</v>
      </c>
      <c r="F9" s="428" t="s">
        <v>205</v>
      </c>
      <c r="G9" s="332">
        <v>0</v>
      </c>
      <c r="H9" s="428" t="s">
        <v>205</v>
      </c>
      <c r="I9" s="420">
        <v>-3747</v>
      </c>
      <c r="J9" s="428" t="s">
        <v>205</v>
      </c>
      <c r="K9" s="420">
        <v>-2219</v>
      </c>
      <c r="L9" s="428" t="s">
        <v>205</v>
      </c>
      <c r="M9" s="420">
        <v>479</v>
      </c>
      <c r="N9" s="428" t="s">
        <v>205</v>
      </c>
      <c r="O9" s="420">
        <v>5</v>
      </c>
      <c r="P9" s="428" t="s">
        <v>205</v>
      </c>
      <c r="Q9" s="420">
        <v>39</v>
      </c>
      <c r="R9" s="428" t="s">
        <v>205</v>
      </c>
      <c r="S9" s="420">
        <v>-15</v>
      </c>
      <c r="T9" s="428" t="s">
        <v>205</v>
      </c>
      <c r="U9" s="420">
        <f>C9+E9+G9+I9+K9+M9+O9+Q9+S9</f>
        <v>-2404</v>
      </c>
      <c r="V9" s="428" t="s">
        <v>205</v>
      </c>
      <c r="W9" s="251"/>
    </row>
    <row r="10" spans="1:24" ht="12.75" customHeight="1">
      <c r="A10" s="160"/>
      <c r="B10" s="312" t="s">
        <v>210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213"/>
      <c r="W10" s="251"/>
    </row>
    <row r="11" spans="1:24" ht="12.75" customHeight="1">
      <c r="A11" s="161"/>
      <c r="B11" s="313" t="s">
        <v>204</v>
      </c>
      <c r="C11" s="329">
        <v>0</v>
      </c>
      <c r="D11" s="328"/>
      <c r="E11" s="329">
        <v>0</v>
      </c>
      <c r="F11" s="328"/>
      <c r="G11" s="329">
        <v>0</v>
      </c>
      <c r="H11" s="328"/>
      <c r="I11" s="329">
        <v>110</v>
      </c>
      <c r="J11" s="328"/>
      <c r="K11" s="329">
        <v>0</v>
      </c>
      <c r="L11" s="328"/>
      <c r="M11" s="329">
        <v>0</v>
      </c>
      <c r="N11" s="328"/>
      <c r="O11" s="329">
        <v>0</v>
      </c>
      <c r="P11" s="328"/>
      <c r="Q11" s="329">
        <v>0</v>
      </c>
      <c r="R11" s="328"/>
      <c r="S11" s="329">
        <v>0</v>
      </c>
      <c r="T11" s="328"/>
      <c r="U11" s="424">
        <f>C11+E11+G11+I11+K11+M11+O11+Q11+S11</f>
        <v>110</v>
      </c>
      <c r="V11" s="213"/>
      <c r="W11" s="251"/>
    </row>
    <row r="12" spans="1:24" ht="12.75" customHeight="1">
      <c r="A12" s="161"/>
      <c r="B12" s="313" t="s">
        <v>208</v>
      </c>
      <c r="C12" s="329">
        <v>0</v>
      </c>
      <c r="D12" s="330"/>
      <c r="E12" s="329">
        <v>0</v>
      </c>
      <c r="F12" s="330"/>
      <c r="G12" s="329">
        <v>0</v>
      </c>
      <c r="H12" s="330"/>
      <c r="I12" s="329">
        <v>0</v>
      </c>
      <c r="J12" s="330"/>
      <c r="K12" s="329">
        <v>177</v>
      </c>
      <c r="L12" s="330"/>
      <c r="M12" s="331">
        <v>0</v>
      </c>
      <c r="N12" s="330"/>
      <c r="O12" s="329">
        <v>-1</v>
      </c>
      <c r="P12" s="426"/>
      <c r="Q12" s="329">
        <v>-33</v>
      </c>
      <c r="R12" s="330"/>
      <c r="S12" s="329">
        <v>0</v>
      </c>
      <c r="T12" s="330"/>
      <c r="U12" s="424">
        <f>C12+E12+G12+I12+K12+M12+O12+Q12+S12</f>
        <v>143</v>
      </c>
      <c r="V12" s="213"/>
      <c r="W12" s="251"/>
    </row>
    <row r="13" spans="1:24" ht="12.75" customHeight="1">
      <c r="A13" s="101"/>
      <c r="B13" s="101"/>
      <c r="C13" s="332">
        <f>SUM(C11:C12)</f>
        <v>0</v>
      </c>
      <c r="D13" s="333"/>
      <c r="E13" s="332">
        <f>SUM(E11:E12)</f>
        <v>0</v>
      </c>
      <c r="F13" s="333"/>
      <c r="G13" s="332">
        <f>SUM(G11:G12)</f>
        <v>0</v>
      </c>
      <c r="H13" s="333"/>
      <c r="I13" s="420">
        <f>SUM(I11:I12)</f>
        <v>110</v>
      </c>
      <c r="J13" s="333"/>
      <c r="K13" s="420">
        <f>SUM(K11:K12)</f>
        <v>177</v>
      </c>
      <c r="L13" s="333"/>
      <c r="M13" s="332">
        <f>SUM(M11:M12)</f>
        <v>0</v>
      </c>
      <c r="N13" s="333"/>
      <c r="O13" s="420">
        <f>SUM(O11:O12)</f>
        <v>-1</v>
      </c>
      <c r="P13" s="421"/>
      <c r="Q13" s="420">
        <f>SUM(Q11:Q12)</f>
        <v>-33</v>
      </c>
      <c r="R13" s="333"/>
      <c r="S13" s="332">
        <f>SUM(S11:S12)</f>
        <v>0</v>
      </c>
      <c r="T13" s="333"/>
      <c r="U13" s="420">
        <f>SUM(U11:U12)</f>
        <v>253</v>
      </c>
      <c r="V13" s="214"/>
      <c r="W13" s="251"/>
    </row>
    <row r="14" spans="1:24" ht="12.75" customHeight="1">
      <c r="A14" s="245"/>
      <c r="B14" s="314" t="s">
        <v>324</v>
      </c>
      <c r="C14" s="329">
        <v>0</v>
      </c>
      <c r="D14" s="328"/>
      <c r="E14" s="329">
        <v>0</v>
      </c>
      <c r="F14" s="328"/>
      <c r="G14" s="329">
        <v>0</v>
      </c>
      <c r="H14" s="328"/>
      <c r="I14" s="329">
        <v>-8</v>
      </c>
      <c r="J14" s="328"/>
      <c r="K14" s="329">
        <v>0</v>
      </c>
      <c r="L14" s="328"/>
      <c r="M14" s="329">
        <v>0</v>
      </c>
      <c r="N14" s="328"/>
      <c r="O14" s="329">
        <v>0</v>
      </c>
      <c r="P14" s="328"/>
      <c r="Q14" s="329">
        <v>0</v>
      </c>
      <c r="R14" s="328"/>
      <c r="S14" s="329">
        <v>0</v>
      </c>
      <c r="T14" s="328"/>
      <c r="U14" s="424">
        <f>C14+E14+G14+I14+K14+M14+O14+Q14+S14</f>
        <v>-8</v>
      </c>
      <c r="V14" s="215"/>
      <c r="W14" s="251"/>
    </row>
    <row r="15" spans="1:24" ht="12.75" customHeight="1">
      <c r="A15" s="176"/>
      <c r="B15" s="315" t="s">
        <v>235</v>
      </c>
      <c r="C15" s="329">
        <v>0</v>
      </c>
      <c r="D15" s="328"/>
      <c r="E15" s="329">
        <v>0</v>
      </c>
      <c r="F15" s="328"/>
      <c r="G15" s="329">
        <v>0</v>
      </c>
      <c r="H15" s="328"/>
      <c r="I15" s="329">
        <v>0</v>
      </c>
      <c r="J15" s="328"/>
      <c r="K15" s="329">
        <v>0</v>
      </c>
      <c r="L15" s="328"/>
      <c r="M15" s="329">
        <v>5</v>
      </c>
      <c r="N15" s="328"/>
      <c r="O15" s="329">
        <v>0</v>
      </c>
      <c r="P15" s="328"/>
      <c r="Q15" s="329">
        <v>0</v>
      </c>
      <c r="R15" s="328"/>
      <c r="S15" s="329">
        <v>0</v>
      </c>
      <c r="T15" s="328"/>
      <c r="U15" s="424">
        <f>C15+E15+G15+I15+K15+M15+O15+Q15+S15</f>
        <v>5</v>
      </c>
      <c r="V15" s="213"/>
      <c r="W15" s="251"/>
    </row>
    <row r="16" spans="1:24" ht="12.75" customHeight="1" thickBot="1">
      <c r="A16" s="349" t="s">
        <v>308</v>
      </c>
      <c r="B16" s="348"/>
      <c r="C16" s="422">
        <f>SUM(C14:C15,C9,C13)</f>
        <v>347</v>
      </c>
      <c r="D16" s="429" t="s">
        <v>205</v>
      </c>
      <c r="E16" s="422">
        <f>SUM(E14:E15,E9,E13)</f>
        <v>2707</v>
      </c>
      <c r="F16" s="429" t="s">
        <v>205</v>
      </c>
      <c r="G16" s="430">
        <v>0</v>
      </c>
      <c r="H16" s="429" t="s">
        <v>205</v>
      </c>
      <c r="I16" s="422">
        <f>SUM(I14:I15,I9,I13)</f>
        <v>-3645</v>
      </c>
      <c r="J16" s="429" t="s">
        <v>205</v>
      </c>
      <c r="K16" s="422">
        <f>SUM(K14:K15,K9,K13)</f>
        <v>-2042</v>
      </c>
      <c r="L16" s="429" t="s">
        <v>205</v>
      </c>
      <c r="M16" s="422">
        <f>SUM(M14:M15,M9,M13)</f>
        <v>484</v>
      </c>
      <c r="N16" s="429" t="s">
        <v>205</v>
      </c>
      <c r="O16" s="422">
        <f>SUM(O14:O15,O9,O13)</f>
        <v>4</v>
      </c>
      <c r="P16" s="429" t="s">
        <v>205</v>
      </c>
      <c r="Q16" s="422">
        <f>SUM(Q14:Q15,Q9,Q13)</f>
        <v>6</v>
      </c>
      <c r="R16" s="429" t="s">
        <v>205</v>
      </c>
      <c r="S16" s="422">
        <f>SUM(S14:S15,S9,S13)</f>
        <v>-15</v>
      </c>
      <c r="T16" s="429" t="s">
        <v>205</v>
      </c>
      <c r="U16" s="422">
        <f>SUM(U14:U15,U9,U13)</f>
        <v>-2154</v>
      </c>
      <c r="V16" s="429" t="s">
        <v>205</v>
      </c>
      <c r="W16" s="247"/>
    </row>
    <row r="17" spans="1:23" ht="12.75" customHeight="1">
      <c r="A17" s="350"/>
      <c r="B17" s="148"/>
      <c r="C17" s="211"/>
      <c r="D17" s="216"/>
      <c r="E17" s="212"/>
      <c r="F17" s="216"/>
      <c r="G17" s="212"/>
      <c r="H17" s="216"/>
      <c r="I17" s="212"/>
      <c r="J17" s="216"/>
      <c r="K17" s="212"/>
      <c r="L17" s="216"/>
      <c r="M17" s="212"/>
      <c r="N17" s="216"/>
      <c r="O17" s="212"/>
      <c r="P17" s="216"/>
      <c r="Q17" s="212"/>
      <c r="R17" s="216"/>
      <c r="S17" s="212"/>
      <c r="T17" s="216"/>
      <c r="U17" s="395"/>
      <c r="V17" s="216"/>
      <c r="W17" s="219"/>
    </row>
    <row r="18" spans="1:23" ht="12.75" customHeight="1">
      <c r="A18" s="158" t="s">
        <v>339</v>
      </c>
      <c r="B18" s="158"/>
      <c r="C18" s="420">
        <v>347</v>
      </c>
      <c r="D18" s="428" t="s">
        <v>205</v>
      </c>
      <c r="E18" s="420">
        <v>2615</v>
      </c>
      <c r="F18" s="428" t="s">
        <v>205</v>
      </c>
      <c r="G18" s="420">
        <v>11</v>
      </c>
      <c r="H18" s="428" t="s">
        <v>205</v>
      </c>
      <c r="I18" s="420">
        <v>-4161</v>
      </c>
      <c r="J18" s="428" t="s">
        <v>205</v>
      </c>
      <c r="K18" s="420">
        <v>-1992</v>
      </c>
      <c r="L18" s="428" t="s">
        <v>205</v>
      </c>
      <c r="M18" s="420">
        <v>491</v>
      </c>
      <c r="N18" s="428" t="s">
        <v>205</v>
      </c>
      <c r="O18" s="420">
        <v>-13</v>
      </c>
      <c r="P18" s="428" t="s">
        <v>205</v>
      </c>
      <c r="Q18" s="420">
        <v>-45</v>
      </c>
      <c r="R18" s="428" t="s">
        <v>205</v>
      </c>
      <c r="S18" s="420">
        <v>-15</v>
      </c>
      <c r="T18" s="428" t="s">
        <v>205</v>
      </c>
      <c r="U18" s="420">
        <f>C18+E18+G18+I18+K18+M18+O18+Q18+S18</f>
        <v>-2762</v>
      </c>
      <c r="V18" s="428" t="s">
        <v>205</v>
      </c>
      <c r="W18" s="251"/>
    </row>
    <row r="19" spans="1:23" ht="12.75" customHeight="1">
      <c r="A19" s="160"/>
      <c r="B19" s="312" t="s">
        <v>210</v>
      </c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34"/>
      <c r="N19" s="328"/>
      <c r="O19" s="328"/>
      <c r="P19" s="328"/>
      <c r="Q19" s="328"/>
      <c r="R19" s="328"/>
      <c r="S19" s="328"/>
      <c r="T19" s="328"/>
      <c r="U19" s="424"/>
      <c r="V19" s="213"/>
      <c r="W19" s="251"/>
    </row>
    <row r="20" spans="1:23" ht="12.75" customHeight="1">
      <c r="A20" s="161"/>
      <c r="B20" s="313" t="s">
        <v>204</v>
      </c>
      <c r="C20" s="329">
        <v>0</v>
      </c>
      <c r="D20" s="334"/>
      <c r="E20" s="334">
        <v>0</v>
      </c>
      <c r="F20" s="334"/>
      <c r="G20" s="334">
        <v>0</v>
      </c>
      <c r="H20" s="328"/>
      <c r="I20" s="424">
        <v>302</v>
      </c>
      <c r="J20" s="328"/>
      <c r="K20" s="334">
        <v>0</v>
      </c>
      <c r="L20" s="328"/>
      <c r="M20" s="334">
        <v>0</v>
      </c>
      <c r="N20" s="328"/>
      <c r="O20" s="334">
        <v>0</v>
      </c>
      <c r="P20" s="328"/>
      <c r="Q20" s="334">
        <v>0</v>
      </c>
      <c r="R20" s="328"/>
      <c r="S20" s="334">
        <v>0</v>
      </c>
      <c r="T20" s="328"/>
      <c r="U20" s="424">
        <f>C20+E20+G20+I20+K20+M20+O20+Q20+S20</f>
        <v>302</v>
      </c>
      <c r="V20" s="213"/>
      <c r="W20" s="251"/>
    </row>
    <row r="21" spans="1:23" ht="12.75" customHeight="1">
      <c r="A21" s="161"/>
      <c r="B21" s="313" t="s">
        <v>208</v>
      </c>
      <c r="C21" s="334">
        <v>0</v>
      </c>
      <c r="D21" s="335"/>
      <c r="E21" s="334">
        <v>0</v>
      </c>
      <c r="F21" s="335"/>
      <c r="G21" s="334">
        <v>0</v>
      </c>
      <c r="H21" s="330"/>
      <c r="I21" s="334">
        <v>0</v>
      </c>
      <c r="J21" s="330"/>
      <c r="K21" s="424">
        <v>-47</v>
      </c>
      <c r="L21" s="330"/>
      <c r="M21" s="335">
        <v>0</v>
      </c>
      <c r="N21" s="330"/>
      <c r="O21" s="424">
        <v>4</v>
      </c>
      <c r="P21" s="426"/>
      <c r="Q21" s="424">
        <v>18</v>
      </c>
      <c r="R21" s="330"/>
      <c r="S21" s="329">
        <v>0</v>
      </c>
      <c r="T21" s="330"/>
      <c r="U21" s="424">
        <f>C21+E21+G21+I21+K21+M21+O21+Q21+S21</f>
        <v>-25</v>
      </c>
      <c r="V21" s="213"/>
      <c r="W21" s="251"/>
    </row>
    <row r="22" spans="1:23" ht="12.75" customHeight="1">
      <c r="A22" s="101"/>
      <c r="B22" s="101"/>
      <c r="C22" s="332">
        <f>SUM(C20:C21)</f>
        <v>0</v>
      </c>
      <c r="D22" s="336"/>
      <c r="E22" s="336">
        <f>SUM(E20:E21)</f>
        <v>0</v>
      </c>
      <c r="F22" s="336"/>
      <c r="G22" s="336">
        <f>SUM(G20:G21)</f>
        <v>0</v>
      </c>
      <c r="H22" s="333"/>
      <c r="I22" s="427">
        <f>SUM(I20:I21)</f>
        <v>302</v>
      </c>
      <c r="J22" s="333"/>
      <c r="K22" s="427">
        <f>SUM(K20:K21)</f>
        <v>-47</v>
      </c>
      <c r="L22" s="333"/>
      <c r="M22" s="336">
        <f>SUM(M20:M21)</f>
        <v>0</v>
      </c>
      <c r="N22" s="333"/>
      <c r="O22" s="427">
        <f>SUM(O20:O21)</f>
        <v>4</v>
      </c>
      <c r="P22" s="421"/>
      <c r="Q22" s="427">
        <f>SUM(Q20:Q21)</f>
        <v>18</v>
      </c>
      <c r="R22" s="333"/>
      <c r="S22" s="336">
        <f>SUM(S20:S21)</f>
        <v>0</v>
      </c>
      <c r="T22" s="333"/>
      <c r="U22" s="420">
        <f>SUM(U20:U21)</f>
        <v>277</v>
      </c>
      <c r="V22" s="214"/>
      <c r="W22" s="251"/>
    </row>
    <row r="23" spans="1:23" s="149" customFormat="1" ht="12.75" customHeight="1">
      <c r="A23" s="245"/>
      <c r="B23" s="314" t="s">
        <v>324</v>
      </c>
      <c r="C23" s="329">
        <v>0</v>
      </c>
      <c r="D23" s="328"/>
      <c r="E23" s="329">
        <v>0</v>
      </c>
      <c r="F23" s="328"/>
      <c r="G23" s="329">
        <v>0</v>
      </c>
      <c r="H23" s="328"/>
      <c r="I23" s="424">
        <v>-8</v>
      </c>
      <c r="J23" s="328"/>
      <c r="K23" s="329">
        <v>0</v>
      </c>
      <c r="L23" s="328"/>
      <c r="M23" s="329">
        <v>0</v>
      </c>
      <c r="N23" s="328"/>
      <c r="O23" s="329">
        <v>0</v>
      </c>
      <c r="P23" s="328"/>
      <c r="Q23" s="329">
        <v>0</v>
      </c>
      <c r="R23" s="328"/>
      <c r="S23" s="329">
        <v>0</v>
      </c>
      <c r="T23" s="328"/>
      <c r="U23" s="424">
        <f>C23+E23+G23+I23+K23+M23+O23+Q23+S23</f>
        <v>-8</v>
      </c>
      <c r="V23" s="215"/>
      <c r="W23" s="219"/>
    </row>
    <row r="24" spans="1:23" ht="12.75" customHeight="1">
      <c r="A24" s="245"/>
      <c r="B24" s="314" t="s">
        <v>325</v>
      </c>
      <c r="C24" s="329">
        <v>0</v>
      </c>
      <c r="D24" s="328"/>
      <c r="E24" s="424">
        <v>0</v>
      </c>
      <c r="F24" s="328"/>
      <c r="G24" s="329">
        <v>-11</v>
      </c>
      <c r="H24" s="328"/>
      <c r="I24" s="329">
        <v>0</v>
      </c>
      <c r="J24" s="328"/>
      <c r="K24" s="329">
        <v>0</v>
      </c>
      <c r="L24" s="328"/>
      <c r="M24" s="329">
        <v>11</v>
      </c>
      <c r="N24" s="328"/>
      <c r="O24" s="329">
        <v>0</v>
      </c>
      <c r="P24" s="328"/>
      <c r="Q24" s="329">
        <v>0</v>
      </c>
      <c r="R24" s="328"/>
      <c r="S24" s="329">
        <v>0</v>
      </c>
      <c r="T24" s="328"/>
      <c r="U24" s="329">
        <f>C24+E24+G24+I24+K24+M24+O24+Q24+S24</f>
        <v>0</v>
      </c>
      <c r="V24" s="215"/>
      <c r="W24" s="219"/>
    </row>
    <row r="25" spans="1:23" ht="12.75" customHeight="1">
      <c r="A25" s="245"/>
      <c r="B25" s="314" t="s">
        <v>265</v>
      </c>
      <c r="C25" s="329">
        <v>0</v>
      </c>
      <c r="D25" s="328"/>
      <c r="E25" s="424">
        <v>62</v>
      </c>
      <c r="F25" s="328"/>
      <c r="G25" s="329">
        <v>0</v>
      </c>
      <c r="H25" s="328"/>
      <c r="I25" s="329">
        <v>0</v>
      </c>
      <c r="J25" s="328"/>
      <c r="K25" s="329">
        <v>0</v>
      </c>
      <c r="L25" s="328"/>
      <c r="M25" s="424">
        <v>-21</v>
      </c>
      <c r="N25" s="328"/>
      <c r="O25" s="329">
        <v>0</v>
      </c>
      <c r="P25" s="328"/>
      <c r="Q25" s="329">
        <v>0</v>
      </c>
      <c r="R25" s="328"/>
      <c r="S25" s="329">
        <v>0</v>
      </c>
      <c r="T25" s="328"/>
      <c r="U25" s="424">
        <f>C25+E25+G25+I25+K25+M25+O25+Q25+S25</f>
        <v>41</v>
      </c>
      <c r="V25" s="215"/>
      <c r="W25" s="219"/>
    </row>
    <row r="26" spans="1:23" ht="12.75" customHeight="1">
      <c r="A26" s="245"/>
      <c r="B26" s="314" t="s">
        <v>235</v>
      </c>
      <c r="C26" s="331">
        <v>0</v>
      </c>
      <c r="D26" s="330"/>
      <c r="E26" s="331">
        <v>0</v>
      </c>
      <c r="F26" s="330"/>
      <c r="G26" s="331">
        <v>0</v>
      </c>
      <c r="H26" s="330"/>
      <c r="I26" s="331">
        <v>0</v>
      </c>
      <c r="J26" s="330"/>
      <c r="K26" s="331">
        <v>0</v>
      </c>
      <c r="L26" s="330"/>
      <c r="M26" s="425">
        <v>4</v>
      </c>
      <c r="N26" s="330"/>
      <c r="O26" s="331">
        <v>0</v>
      </c>
      <c r="P26" s="330"/>
      <c r="Q26" s="331">
        <v>0</v>
      </c>
      <c r="R26" s="330"/>
      <c r="S26" s="331">
        <v>0</v>
      </c>
      <c r="T26" s="330"/>
      <c r="U26" s="425">
        <f>C26+E26+G26+I26+K26+M26+O26+Q26+S26</f>
        <v>4</v>
      </c>
      <c r="V26" s="215"/>
      <c r="W26" s="219"/>
    </row>
    <row r="27" spans="1:23" ht="12.75" customHeight="1" thickBot="1">
      <c r="A27" s="432" t="s">
        <v>310</v>
      </c>
      <c r="B27" s="183"/>
      <c r="C27" s="423">
        <f>SUM(C23:C26,C22,C18)</f>
        <v>347</v>
      </c>
      <c r="D27" s="431" t="s">
        <v>205</v>
      </c>
      <c r="E27" s="423">
        <f>SUM(E23:E26,E22,E18)</f>
        <v>2677</v>
      </c>
      <c r="F27" s="431" t="s">
        <v>205</v>
      </c>
      <c r="G27" s="439">
        <f>SUM(G23:G26,G22,G18)</f>
        <v>0</v>
      </c>
      <c r="H27" s="431" t="s">
        <v>205</v>
      </c>
      <c r="I27" s="423">
        <f>SUM(I23:I26,I22,I18)</f>
        <v>-3867</v>
      </c>
      <c r="J27" s="431" t="s">
        <v>205</v>
      </c>
      <c r="K27" s="423">
        <f>SUM(K23:K26,K22,K18)</f>
        <v>-2039</v>
      </c>
      <c r="L27" s="431" t="s">
        <v>205</v>
      </c>
      <c r="M27" s="423">
        <f>SUM(M23:M26,M22,M18)</f>
        <v>485</v>
      </c>
      <c r="N27" s="431" t="s">
        <v>205</v>
      </c>
      <c r="O27" s="423">
        <f>SUM(O23:O26,O22,O18)</f>
        <v>-9</v>
      </c>
      <c r="P27" s="431" t="s">
        <v>205</v>
      </c>
      <c r="Q27" s="423">
        <f>SUM(Q23:Q26,Q22,Q18)</f>
        <v>-27</v>
      </c>
      <c r="R27" s="431" t="s">
        <v>205</v>
      </c>
      <c r="S27" s="423">
        <f>SUM(S23:S26,S22,S18)</f>
        <v>-15</v>
      </c>
      <c r="T27" s="431" t="s">
        <v>205</v>
      </c>
      <c r="U27" s="423">
        <f>SUM(U23:U26,U22,U18)</f>
        <v>-2448</v>
      </c>
      <c r="V27" s="431" t="s">
        <v>205</v>
      </c>
      <c r="W27" s="251"/>
    </row>
    <row r="28" spans="1:23" s="32" customFormat="1" ht="12.75" customHeight="1">
      <c r="A28" s="310" t="s">
        <v>278</v>
      </c>
      <c r="B28" s="469" t="s">
        <v>323</v>
      </c>
      <c r="C28" s="469"/>
      <c r="D28" s="469"/>
      <c r="E28" s="469"/>
      <c r="F28" s="469"/>
      <c r="G28" s="469"/>
      <c r="H28" s="469"/>
      <c r="I28" s="469"/>
      <c r="J28" s="469"/>
      <c r="K28" s="469"/>
      <c r="L28" s="469"/>
      <c r="M28" s="469"/>
      <c r="N28" s="469"/>
      <c r="O28" s="469"/>
      <c r="P28" s="469"/>
      <c r="Q28" s="469"/>
      <c r="R28" s="469"/>
      <c r="S28" s="469"/>
      <c r="T28" s="469"/>
      <c r="U28" s="469"/>
    </row>
    <row r="29" spans="1:23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218"/>
    </row>
    <row r="30" spans="1:23" s="100" customFormat="1" ht="12.75" customHeight="1">
      <c r="A30" s="146"/>
      <c r="B30" s="146" t="s">
        <v>248</v>
      </c>
      <c r="W30" s="220"/>
    </row>
  </sheetData>
  <mergeCells count="5">
    <mergeCell ref="I7:L7"/>
    <mergeCell ref="O7:T7"/>
    <mergeCell ref="C7:G7"/>
    <mergeCell ref="B28:U28"/>
    <mergeCell ref="C6:V6"/>
  </mergeCells>
  <phoneticPr fontId="10" type="noConversion"/>
  <conditionalFormatting sqref="C30 E30 I30 K30 M30 O30 Q30 S30 U30">
    <cfRule type="cellIs" dxfId="1" priority="2" stopIfTrue="1" operator="equal">
      <formula>"ERROR"</formula>
    </cfRule>
  </conditionalFormatting>
  <conditionalFormatting sqref="G30">
    <cfRule type="cellIs" dxfId="0" priority="1" stopIfTrue="1" operator="equal">
      <formula>"ERROR"</formula>
    </cfRule>
  </conditionalFormatting>
  <pageMargins left="0.7" right="0.7" top="0.75" bottom="0.75" header="0.3" footer="0.3"/>
  <pageSetup scale="71" orientation="landscape" r:id="rId1"/>
  <headerFooter alignWithMargins="0">
    <oddFooter>&amp;C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V53"/>
  <sheetViews>
    <sheetView showGridLines="0" tabSelected="1" view="pageBreakPreview" topLeftCell="A16" zoomScale="120" zoomScaleNormal="100" zoomScaleSheetLayoutView="120" workbookViewId="0">
      <selection activeCell="K35" sqref="K35"/>
    </sheetView>
  </sheetViews>
  <sheetFormatPr defaultColWidth="9.140625" defaultRowHeight="12.75" customHeight="1"/>
  <cols>
    <col min="1" max="1" width="2" style="46" customWidth="1"/>
    <col min="2" max="2" width="68.140625" style="46" customWidth="1"/>
    <col min="3" max="3" width="7.7109375" style="47" customWidth="1"/>
    <col min="4" max="4" width="10.7109375" style="40" customWidth="1"/>
    <col min="5" max="5" width="2.7109375" style="419" customWidth="1"/>
    <col min="6" max="6" width="10.7109375" style="33" customWidth="1"/>
    <col min="7" max="7" width="2.7109375" style="202" customWidth="1"/>
    <col min="8" max="8" width="9.140625" style="254"/>
    <col min="9" max="16384" width="9.140625" style="46"/>
  </cols>
  <sheetData>
    <row r="1" spans="1:7" ht="12.75" customHeight="1">
      <c r="A1" s="473" t="s">
        <v>165</v>
      </c>
      <c r="B1" s="473"/>
      <c r="C1" s="473"/>
      <c r="D1" s="473"/>
      <c r="E1" s="473"/>
      <c r="F1" s="473"/>
      <c r="G1" s="473"/>
    </row>
    <row r="2" spans="1:7" ht="12.75" customHeight="1">
      <c r="A2" s="110" t="s">
        <v>236</v>
      </c>
      <c r="B2" s="110"/>
      <c r="C2" s="110"/>
      <c r="D2" s="110"/>
      <c r="E2" s="198"/>
      <c r="F2" s="111"/>
      <c r="G2" s="199"/>
    </row>
    <row r="3" spans="1:7" ht="12.75" customHeight="1">
      <c r="A3" s="150" t="s">
        <v>247</v>
      </c>
      <c r="B3" s="110"/>
      <c r="C3" s="110"/>
      <c r="D3" s="110"/>
      <c r="E3" s="198"/>
      <c r="F3" s="111"/>
      <c r="G3" s="199"/>
    </row>
    <row r="4" spans="1:7" ht="12.75" customHeight="1">
      <c r="A4" s="109" t="s">
        <v>207</v>
      </c>
      <c r="B4" s="111"/>
      <c r="C4" s="111"/>
      <c r="D4" s="110"/>
      <c r="E4" s="198"/>
      <c r="F4" s="111"/>
      <c r="G4" s="199"/>
    </row>
    <row r="5" spans="1:7" ht="12.75" customHeight="1">
      <c r="A5" s="109"/>
      <c r="B5" s="111"/>
      <c r="C5" s="111"/>
      <c r="D5" s="454" t="s">
        <v>334</v>
      </c>
      <c r="E5" s="454"/>
      <c r="F5" s="454"/>
      <c r="G5" s="199"/>
    </row>
    <row r="6" spans="1:7" ht="12.75" customHeight="1">
      <c r="A6" s="134"/>
      <c r="B6" s="143"/>
      <c r="C6" s="157"/>
      <c r="D6" s="455"/>
      <c r="E6" s="455"/>
      <c r="F6" s="455"/>
      <c r="G6" s="200"/>
    </row>
    <row r="7" spans="1:7" ht="12.75" customHeight="1">
      <c r="A7" s="143"/>
      <c r="B7" s="143"/>
      <c r="C7" s="112" t="s">
        <v>126</v>
      </c>
      <c r="D7" s="151">
        <v>2024</v>
      </c>
      <c r="E7" s="189"/>
      <c r="F7" s="152">
        <v>2023</v>
      </c>
      <c r="G7" s="185"/>
    </row>
    <row r="8" spans="1:7" ht="12.75" customHeight="1">
      <c r="A8" s="116" t="s">
        <v>237</v>
      </c>
      <c r="B8" s="116"/>
      <c r="C8" s="116"/>
      <c r="D8" s="410"/>
      <c r="E8" s="414"/>
      <c r="F8" s="337"/>
      <c r="G8" s="337"/>
    </row>
    <row r="9" spans="1:7" ht="12.75" customHeight="1">
      <c r="A9" s="111" t="s">
        <v>263</v>
      </c>
      <c r="B9" s="111"/>
      <c r="C9" s="111"/>
      <c r="D9" s="369">
        <v>110</v>
      </c>
      <c r="E9" s="344" t="s">
        <v>205</v>
      </c>
      <c r="F9" s="373">
        <v>302</v>
      </c>
      <c r="G9" s="319" t="s">
        <v>205</v>
      </c>
    </row>
    <row r="10" spans="1:7" ht="12.75" customHeight="1">
      <c r="A10" s="111" t="s">
        <v>264</v>
      </c>
      <c r="B10" s="111"/>
      <c r="C10" s="111"/>
      <c r="D10" s="409">
        <v>0</v>
      </c>
      <c r="E10" s="344"/>
      <c r="F10" s="406">
        <v>0</v>
      </c>
      <c r="G10" s="319"/>
    </row>
    <row r="11" spans="1:7" ht="12.75" customHeight="1">
      <c r="A11" s="111" t="s">
        <v>238</v>
      </c>
      <c r="B11" s="111"/>
      <c r="C11" s="111"/>
      <c r="D11" s="365"/>
      <c r="E11" s="339"/>
      <c r="F11" s="404"/>
      <c r="G11" s="246"/>
    </row>
    <row r="12" spans="1:7" ht="12.75" customHeight="1">
      <c r="A12" s="111"/>
      <c r="B12" s="170" t="s">
        <v>305</v>
      </c>
      <c r="C12" s="111"/>
      <c r="D12" s="369">
        <v>63</v>
      </c>
      <c r="E12" s="347"/>
      <c r="F12" s="373">
        <v>74</v>
      </c>
      <c r="G12" s="322"/>
    </row>
    <row r="13" spans="1:7" ht="12.75" customHeight="1">
      <c r="A13" s="111"/>
      <c r="B13" s="111" t="s">
        <v>289</v>
      </c>
      <c r="C13" s="131"/>
      <c r="D13" s="369">
        <v>-38</v>
      </c>
      <c r="E13" s="347"/>
      <c r="F13" s="373">
        <v>-86</v>
      </c>
      <c r="G13" s="322"/>
    </row>
    <row r="14" spans="1:7" ht="12.75" customHeight="1">
      <c r="A14" s="111"/>
      <c r="B14" s="111" t="s">
        <v>235</v>
      </c>
      <c r="C14" s="164">
        <v>16</v>
      </c>
      <c r="D14" s="369">
        <v>5</v>
      </c>
      <c r="E14" s="347"/>
      <c r="F14" s="373">
        <v>4</v>
      </c>
      <c r="G14" s="322"/>
    </row>
    <row r="15" spans="1:7" ht="12.75" customHeight="1">
      <c r="A15" s="111"/>
      <c r="B15" s="111" t="s">
        <v>328</v>
      </c>
      <c r="C15" s="164">
        <v>5</v>
      </c>
      <c r="D15" s="409">
        <v>0</v>
      </c>
      <c r="E15" s="347"/>
      <c r="F15" s="373">
        <v>38</v>
      </c>
      <c r="G15" s="322"/>
    </row>
    <row r="16" spans="1:7" ht="12.75" customHeight="1">
      <c r="A16" s="477" t="s">
        <v>239</v>
      </c>
      <c r="B16" s="477"/>
      <c r="C16" s="204">
        <v>17</v>
      </c>
      <c r="D16" s="369">
        <v>-483</v>
      </c>
      <c r="E16" s="415"/>
      <c r="F16" s="373">
        <v>-494</v>
      </c>
      <c r="G16" s="322"/>
    </row>
    <row r="17" spans="1:7" ht="12.75" customHeight="1">
      <c r="A17" s="478" t="s">
        <v>294</v>
      </c>
      <c r="B17" s="478"/>
      <c r="C17" s="164"/>
      <c r="D17" s="402">
        <f>SUM(D9:D16)</f>
        <v>-343</v>
      </c>
      <c r="E17" s="340"/>
      <c r="F17" s="371">
        <f>SUM(F9:F16)</f>
        <v>-162</v>
      </c>
      <c r="G17" s="321"/>
    </row>
    <row r="18" spans="1:7" ht="12.75" customHeight="1">
      <c r="A18" s="474" t="s">
        <v>295</v>
      </c>
      <c r="B18" s="474"/>
      <c r="C18" s="164"/>
      <c r="D18" s="408">
        <v>0</v>
      </c>
      <c r="E18" s="347"/>
      <c r="F18" s="407">
        <v>0</v>
      </c>
      <c r="G18" s="322"/>
    </row>
    <row r="19" spans="1:7" ht="12.75" customHeight="1">
      <c r="A19" s="475" t="s">
        <v>296</v>
      </c>
      <c r="B19" s="476"/>
      <c r="C19" s="118"/>
      <c r="D19" s="380">
        <f>D17-D18</f>
        <v>-343</v>
      </c>
      <c r="E19" s="416"/>
      <c r="F19" s="383">
        <f>F17-F18</f>
        <v>-162</v>
      </c>
      <c r="G19" s="327"/>
    </row>
    <row r="20" spans="1:7" ht="12.75" customHeight="1">
      <c r="A20" s="110" t="s">
        <v>240</v>
      </c>
      <c r="B20" s="110"/>
      <c r="C20" s="110"/>
      <c r="D20" s="378"/>
      <c r="E20" s="340"/>
      <c r="F20" s="381"/>
      <c r="G20" s="325"/>
    </row>
    <row r="21" spans="1:7" ht="12.75" customHeight="1">
      <c r="A21" s="474" t="s">
        <v>244</v>
      </c>
      <c r="B21" s="474"/>
      <c r="C21" s="115"/>
      <c r="D21" s="369">
        <v>-44</v>
      </c>
      <c r="E21" s="347"/>
      <c r="F21" s="373">
        <v>-85</v>
      </c>
      <c r="G21" s="322"/>
    </row>
    <row r="22" spans="1:7" ht="12.75" customHeight="1">
      <c r="A22" s="111" t="s">
        <v>266</v>
      </c>
      <c r="B22" s="115"/>
      <c r="C22" s="173"/>
      <c r="D22" s="409">
        <v>0</v>
      </c>
      <c r="E22" s="347"/>
      <c r="F22" s="373">
        <v>392</v>
      </c>
      <c r="G22" s="322"/>
    </row>
    <row r="23" spans="1:7" ht="12.75" customHeight="1">
      <c r="A23" s="111" t="s">
        <v>329</v>
      </c>
      <c r="B23" s="115"/>
      <c r="C23" s="173"/>
      <c r="D23" s="369">
        <v>-8</v>
      </c>
      <c r="E23" s="347"/>
      <c r="F23" s="406">
        <v>95</v>
      </c>
      <c r="G23" s="322"/>
    </row>
    <row r="24" spans="1:7" ht="12.75" customHeight="1">
      <c r="A24" s="208" t="s">
        <v>234</v>
      </c>
      <c r="B24" s="208"/>
      <c r="C24" s="113"/>
      <c r="D24" s="369">
        <v>-4</v>
      </c>
      <c r="E24" s="415"/>
      <c r="F24" s="373">
        <v>4</v>
      </c>
      <c r="G24" s="322"/>
    </row>
    <row r="25" spans="1:7" ht="12.75" customHeight="1">
      <c r="A25" s="473" t="s">
        <v>297</v>
      </c>
      <c r="B25" s="473"/>
      <c r="C25" s="129"/>
      <c r="D25" s="402">
        <f>SUM(D21:D24)</f>
        <v>-56</v>
      </c>
      <c r="E25" s="340"/>
      <c r="F25" s="371">
        <f>SUM(F21:F24)</f>
        <v>406</v>
      </c>
      <c r="G25" s="321"/>
    </row>
    <row r="26" spans="1:7" ht="12.75" customHeight="1">
      <c r="A26" s="479" t="s">
        <v>298</v>
      </c>
      <c r="B26" s="479"/>
      <c r="C26" s="129"/>
      <c r="D26" s="369">
        <v>-3</v>
      </c>
      <c r="E26" s="347"/>
      <c r="F26" s="373">
        <v>-8</v>
      </c>
      <c r="G26" s="322"/>
    </row>
    <row r="27" spans="1:7" ht="12.75" customHeight="1">
      <c r="A27" s="475" t="s">
        <v>299</v>
      </c>
      <c r="B27" s="475"/>
      <c r="C27" s="203"/>
      <c r="D27" s="380">
        <f>D25-D26</f>
        <v>-53</v>
      </c>
      <c r="E27" s="416"/>
      <c r="F27" s="383">
        <f>F25-F26</f>
        <v>414</v>
      </c>
      <c r="G27" s="327"/>
    </row>
    <row r="28" spans="1:7" ht="12.75" customHeight="1">
      <c r="A28" s="116" t="s">
        <v>241</v>
      </c>
      <c r="B28" s="116"/>
      <c r="C28" s="110"/>
      <c r="D28" s="378"/>
      <c r="E28" s="340"/>
      <c r="F28" s="381"/>
      <c r="G28" s="325"/>
    </row>
    <row r="29" spans="1:7" ht="12.75" customHeight="1">
      <c r="A29" s="111" t="s">
        <v>281</v>
      </c>
      <c r="B29" s="111"/>
      <c r="C29" s="174"/>
      <c r="D29" s="409">
        <v>0</v>
      </c>
      <c r="E29" s="347"/>
      <c r="F29" s="406">
        <v>739</v>
      </c>
      <c r="G29" s="326"/>
    </row>
    <row r="30" spans="1:7" ht="12.75" customHeight="1">
      <c r="A30" s="111" t="s">
        <v>252</v>
      </c>
      <c r="B30" s="111"/>
      <c r="C30" s="174"/>
      <c r="D30" s="409">
        <v>0</v>
      </c>
      <c r="E30" s="347"/>
      <c r="F30" s="373">
        <v>-1163</v>
      </c>
      <c r="G30" s="326"/>
    </row>
    <row r="31" spans="1:7" ht="12.75" customHeight="1">
      <c r="A31" s="170" t="s">
        <v>267</v>
      </c>
      <c r="B31" s="170"/>
      <c r="C31" s="163"/>
      <c r="D31" s="369">
        <v>-9</v>
      </c>
      <c r="E31" s="347"/>
      <c r="F31" s="373">
        <v>-5</v>
      </c>
      <c r="G31" s="322"/>
    </row>
    <row r="32" spans="1:7" ht="12.75" customHeight="1">
      <c r="A32" s="170" t="s">
        <v>303</v>
      </c>
      <c r="B32" s="170"/>
      <c r="C32" s="163"/>
      <c r="D32" s="369">
        <v>-6</v>
      </c>
      <c r="E32" s="347"/>
      <c r="F32" s="373">
        <v>-6</v>
      </c>
      <c r="G32" s="322"/>
    </row>
    <row r="33" spans="1:8" ht="12.75" customHeight="1">
      <c r="A33" s="170" t="s">
        <v>268</v>
      </c>
      <c r="B33" s="170"/>
      <c r="C33" s="163"/>
      <c r="D33" s="409">
        <v>0</v>
      </c>
      <c r="E33" s="347"/>
      <c r="F33" s="406">
        <v>41</v>
      </c>
      <c r="G33" s="322"/>
    </row>
    <row r="34" spans="1:8" ht="12.75" customHeight="1">
      <c r="A34" s="106" t="s">
        <v>234</v>
      </c>
      <c r="B34" s="106"/>
      <c r="C34" s="106"/>
      <c r="D34" s="409">
        <v>0</v>
      </c>
      <c r="E34" s="347"/>
      <c r="F34" s="373">
        <v>1</v>
      </c>
      <c r="G34" s="322"/>
    </row>
    <row r="35" spans="1:8" ht="12.75" customHeight="1">
      <c r="A35" s="480" t="s">
        <v>302</v>
      </c>
      <c r="B35" s="480"/>
      <c r="C35" s="170"/>
      <c r="D35" s="402">
        <f>SUM(D29:D34)</f>
        <v>-15</v>
      </c>
      <c r="E35" s="340"/>
      <c r="F35" s="371">
        <f>SUM(F29:F34)</f>
        <v>-393</v>
      </c>
      <c r="G35" s="321"/>
    </row>
    <row r="36" spans="1:8" ht="12.75" customHeight="1">
      <c r="A36" s="481" t="s">
        <v>300</v>
      </c>
      <c r="B36" s="481"/>
      <c r="C36" s="170"/>
      <c r="D36" s="408">
        <v>0</v>
      </c>
      <c r="E36" s="347"/>
      <c r="F36" s="406">
        <v>0</v>
      </c>
      <c r="G36" s="322"/>
      <c r="H36" s="248"/>
    </row>
    <row r="37" spans="1:8" ht="12.75" customHeight="1">
      <c r="A37" s="475" t="s">
        <v>301</v>
      </c>
      <c r="B37" s="476"/>
      <c r="C37" s="203"/>
      <c r="D37" s="380">
        <f>D35-D36</f>
        <v>-15</v>
      </c>
      <c r="E37" s="416"/>
      <c r="F37" s="383">
        <f>F35-F36</f>
        <v>-393</v>
      </c>
      <c r="G37" s="327"/>
      <c r="H37" s="248"/>
    </row>
    <row r="38" spans="1:8" ht="12.75" customHeight="1">
      <c r="A38" s="436" t="s">
        <v>326</v>
      </c>
      <c r="B38" s="435"/>
      <c r="C38" s="203"/>
      <c r="D38" s="377">
        <v>1</v>
      </c>
      <c r="E38" s="415"/>
      <c r="F38" s="437">
        <v>0</v>
      </c>
      <c r="G38" s="320"/>
      <c r="H38" s="248"/>
    </row>
    <row r="39" spans="1:8" ht="12.75" customHeight="1">
      <c r="A39" s="482" t="s">
        <v>327</v>
      </c>
      <c r="B39" s="482"/>
      <c r="C39" s="107"/>
      <c r="D39" s="377">
        <v>-413</v>
      </c>
      <c r="E39" s="415"/>
      <c r="F39" s="372">
        <v>-149</v>
      </c>
      <c r="G39" s="320"/>
    </row>
    <row r="40" spans="1:8" ht="12.75" customHeight="1">
      <c r="A40" s="482" t="s">
        <v>290</v>
      </c>
      <c r="B40" s="482"/>
      <c r="C40" s="165"/>
      <c r="D40" s="377">
        <v>1594</v>
      </c>
      <c r="E40" s="415"/>
      <c r="F40" s="372">
        <v>1291</v>
      </c>
      <c r="G40" s="320"/>
    </row>
    <row r="41" spans="1:8" ht="12.75" customHeight="1" thickBot="1">
      <c r="A41" s="485" t="s">
        <v>269</v>
      </c>
      <c r="B41" s="485"/>
      <c r="C41" s="166"/>
      <c r="D41" s="370">
        <f>SUM(D39:D40)</f>
        <v>1181</v>
      </c>
      <c r="E41" s="417" t="s">
        <v>205</v>
      </c>
      <c r="F41" s="374">
        <f>SUM(F39:F40)</f>
        <v>1142</v>
      </c>
      <c r="G41" s="323" t="s">
        <v>205</v>
      </c>
    </row>
    <row r="42" spans="1:8" ht="12.75" customHeight="1">
      <c r="A42" s="483" t="s">
        <v>260</v>
      </c>
      <c r="B42" s="483"/>
      <c r="C42" s="483"/>
      <c r="D42" s="403"/>
      <c r="E42" s="342"/>
      <c r="F42" s="405"/>
      <c r="G42" s="343"/>
    </row>
    <row r="43" spans="1:8" ht="12.75" customHeight="1">
      <c r="A43" s="110"/>
      <c r="B43" s="484" t="s">
        <v>242</v>
      </c>
      <c r="C43" s="484"/>
      <c r="D43" s="379"/>
      <c r="E43" s="344"/>
      <c r="F43" s="382"/>
      <c r="G43" s="338"/>
    </row>
    <row r="44" spans="1:8" ht="12.75" customHeight="1">
      <c r="A44" s="111"/>
      <c r="B44" s="317" t="s">
        <v>304</v>
      </c>
      <c r="C44" s="111"/>
      <c r="D44" s="369">
        <v>60</v>
      </c>
      <c r="E44" s="344" t="s">
        <v>205</v>
      </c>
      <c r="F44" s="373">
        <v>79</v>
      </c>
      <c r="G44" s="319" t="s">
        <v>205</v>
      </c>
    </row>
    <row r="45" spans="1:8" ht="12.75" customHeight="1">
      <c r="A45" s="111"/>
      <c r="B45" s="317" t="s">
        <v>203</v>
      </c>
      <c r="C45" s="111"/>
      <c r="D45" s="369">
        <v>4</v>
      </c>
      <c r="E45" s="344" t="s">
        <v>205</v>
      </c>
      <c r="F45" s="373">
        <v>3</v>
      </c>
      <c r="G45" s="319" t="s">
        <v>205</v>
      </c>
    </row>
    <row r="46" spans="1:8" ht="12.75" customHeight="1">
      <c r="A46" s="111"/>
      <c r="B46" s="484" t="s">
        <v>243</v>
      </c>
      <c r="C46" s="484"/>
      <c r="D46" s="379"/>
      <c r="E46" s="344"/>
      <c r="F46" s="382"/>
      <c r="G46" s="316"/>
    </row>
    <row r="47" spans="1:8" ht="12.75" customHeight="1">
      <c r="A47" s="111"/>
      <c r="B47" s="317" t="s">
        <v>304</v>
      </c>
      <c r="C47" s="111"/>
      <c r="D47" s="369">
        <v>12</v>
      </c>
      <c r="E47" s="344" t="s">
        <v>205</v>
      </c>
      <c r="F47" s="373">
        <v>12</v>
      </c>
      <c r="G47" s="319" t="s">
        <v>205</v>
      </c>
    </row>
    <row r="48" spans="1:8" ht="12.75" customHeight="1" thickBot="1">
      <c r="A48" s="114"/>
      <c r="B48" s="318" t="s">
        <v>203</v>
      </c>
      <c r="C48" s="114"/>
      <c r="D48" s="413">
        <v>0</v>
      </c>
      <c r="E48" s="345" t="s">
        <v>205</v>
      </c>
      <c r="F48" s="412">
        <v>0</v>
      </c>
      <c r="G48" s="346" t="s">
        <v>205</v>
      </c>
    </row>
    <row r="49" spans="1:22" ht="12.75" customHeight="1">
      <c r="A49" s="310" t="s">
        <v>278</v>
      </c>
      <c r="B49" s="471" t="s">
        <v>330</v>
      </c>
      <c r="C49" s="471"/>
      <c r="D49" s="471"/>
      <c r="E49" s="471"/>
      <c r="F49" s="471"/>
      <c r="G49" s="471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</row>
    <row r="50" spans="1:22" ht="25.35" customHeight="1">
      <c r="A50" s="310" t="s">
        <v>277</v>
      </c>
      <c r="B50" s="472" t="s">
        <v>331</v>
      </c>
      <c r="C50" s="472"/>
      <c r="D50" s="472"/>
      <c r="E50" s="472"/>
      <c r="F50" s="472"/>
      <c r="G50" s="472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205"/>
    </row>
    <row r="51" spans="1:22" ht="38.25" customHeight="1">
      <c r="A51" s="310" t="s">
        <v>276</v>
      </c>
      <c r="B51" s="472" t="s">
        <v>332</v>
      </c>
      <c r="C51" s="472"/>
      <c r="D51" s="472"/>
      <c r="E51" s="472"/>
      <c r="F51" s="472"/>
      <c r="G51" s="472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</row>
    <row r="52" spans="1:22" ht="12.75" customHeight="1">
      <c r="A52" s="102"/>
      <c r="B52" s="206"/>
      <c r="C52" s="206"/>
      <c r="D52" s="411"/>
      <c r="E52" s="411"/>
      <c r="F52" s="206"/>
      <c r="G52" s="206"/>
    </row>
    <row r="53" spans="1:22" ht="12.75" customHeight="1">
      <c r="A53" s="146"/>
      <c r="B53" s="156" t="s">
        <v>248</v>
      </c>
      <c r="C53" s="156"/>
      <c r="D53" s="154"/>
      <c r="E53" s="418"/>
      <c r="F53" s="155"/>
      <c r="G53" s="201"/>
    </row>
  </sheetData>
  <mergeCells count="22">
    <mergeCell ref="A39:B39"/>
    <mergeCell ref="A42:C42"/>
    <mergeCell ref="B46:C46"/>
    <mergeCell ref="B43:C43"/>
    <mergeCell ref="A40:B40"/>
    <mergeCell ref="A41:B41"/>
    <mergeCell ref="B49:G49"/>
    <mergeCell ref="B50:G50"/>
    <mergeCell ref="B51:G51"/>
    <mergeCell ref="A1:G1"/>
    <mergeCell ref="A21:B21"/>
    <mergeCell ref="A27:B27"/>
    <mergeCell ref="A37:B37"/>
    <mergeCell ref="A19:B19"/>
    <mergeCell ref="A16:B16"/>
    <mergeCell ref="D5:F6"/>
    <mergeCell ref="A17:B17"/>
    <mergeCell ref="A18:B18"/>
    <mergeCell ref="A25:B25"/>
    <mergeCell ref="A26:B26"/>
    <mergeCell ref="A35:B35"/>
    <mergeCell ref="A36:B36"/>
  </mergeCells>
  <phoneticPr fontId="10" type="noConversion"/>
  <printOptions horizontalCentered="1"/>
  <pageMargins left="0.7" right="0.7" top="0.75" bottom="0.75" header="0.3" footer="0.3"/>
  <pageSetup scale="63" fitToHeight="0" orientation="portrait" r:id="rId1"/>
  <headerFooter alignWithMargins="0">
    <oddFooter>&amp;C</oddFooter>
  </headerFooter>
  <ignoredErrors>
    <ignoredError sqref="A49:A50 A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États du résultat</vt:lpstr>
      <vt:lpstr>Résultat global</vt:lpstr>
      <vt:lpstr>Bilans</vt:lpstr>
      <vt:lpstr>Capitaux</vt:lpstr>
      <vt:lpstr>Flux de trésorerie</vt:lpstr>
      <vt:lpstr>Bilans!Print_Area</vt:lpstr>
      <vt:lpstr>Capitaux!Print_Area</vt:lpstr>
      <vt:lpstr>Config!Print_Area</vt:lpstr>
      <vt:lpstr>'États du résultat'!Print_Area</vt:lpstr>
      <vt:lpstr>'Flux de trésorerie'!Print_Area</vt:lpstr>
      <vt:lpstr>'Résultat global'!Print_Area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Nathalie Hebert</cp:lastModifiedBy>
  <cp:lastPrinted>2023-10-30T18:59:58Z</cp:lastPrinted>
  <dcterms:created xsi:type="dcterms:W3CDTF">1999-05-03T13:00:40Z</dcterms:created>
  <dcterms:modified xsi:type="dcterms:W3CDTF">2024-04-23T21:42:43Z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